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C:\wp51\EMODnet-Bathy-HRSM2\Project\reporting\april-june2020\"/>
    </mc:Choice>
  </mc:AlternateContent>
  <xr:revisionPtr revIDLastSave="0" documentId="13_ncr:1_{AA4AD3B6-40D9-446C-81D1-B3D84DF6D78A}" xr6:coauthVersionLast="45" xr6:coauthVersionMax="45" xr10:uidLastSave="{00000000-0000-0000-0000-000000000000}"/>
  <bookViews>
    <workbookView xWindow="-98" yWindow="-98" windowWidth="19396" windowHeight="11596" tabRatio="756" activeTab="1" xr2:uid="{00000000-000D-0000-FFFF-FFFF00000000}"/>
  </bookViews>
  <sheets>
    <sheet name="Themes" sheetId="23" r:id="rId1"/>
    <sheet name="Comments" sheetId="32" r:id="rId2"/>
    <sheet name="1.1(Data)" sheetId="29" r:id="rId3"/>
    <sheet name="1.2(Products)" sheetId="24" r:id="rId4"/>
    <sheet name="2(Data providers)" sheetId="3" r:id="rId5"/>
    <sheet name="3(Web services)" sheetId="11" r:id="rId6"/>
    <sheet name="4" sheetId="30" r:id="rId7"/>
    <sheet name="5(User stats)&amp;7(Use case stats)" sheetId="13" r:id="rId8"/>
    <sheet name="6" sheetId="31" r:id="rId9"/>
    <sheet name="8(Analytics)" sheetId="28" r:id="rId10"/>
    <sheet name="9(User friendliness)" sheetId="26" r:id="rId11"/>
    <sheet name="10-12(User stats)" sheetId="27" r:id="rId12"/>
  </sheets>
  <definedNames>
    <definedName name="_ftn1" localSheetId="2">'1.1(Data)'!#REF!</definedName>
    <definedName name="_ftn2" localSheetId="2">'1.1(Data)'!#REF!</definedName>
    <definedName name="_ftn3" localSheetId="2">'1.1(Data)'!$A$19</definedName>
    <definedName name="_ftn4" localSheetId="2">'1.1(Data)'!#REF!</definedName>
    <definedName name="_ftn5" localSheetId="2">'1.1(Data)'!#REF!</definedName>
    <definedName name="_ftn6" localSheetId="2">'1.1(Data)'!$A$20</definedName>
    <definedName name="_ftnref1" localSheetId="2">'1.1(Data)'!$A$6</definedName>
    <definedName name="_ftnref2" localSheetId="2">'1.1(Data)'!$B$6</definedName>
    <definedName name="_ftnref3" localSheetId="2">'1.1(Data)'!$C$6</definedName>
    <definedName name="_ftnref4" localSheetId="2">'1.1(Data)'!$P$6</definedName>
    <definedName name="_ftnref5" localSheetId="2">'1.1(Data)'!$Q$6</definedName>
    <definedName name="_ftnref6" localSheetId="2">'1.1(Data)'!$A$9</definedName>
    <definedName name="_Toc509591800" localSheetId="2">'1.1(Data)'!$A$1</definedName>
    <definedName name="_Toc509591802" localSheetId="4">'2(Data providers)'!$A$1</definedName>
    <definedName name="_Toc509591811" localSheetId="5">'3(Web services)'!$A$1</definedName>
    <definedName name="_Toc509591813" localSheetId="7">'5(User stats)&amp;7(Use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3" i="24" l="1"/>
  <c r="B14" i="32" l="1"/>
  <c r="B15" i="32"/>
  <c r="B16" i="32"/>
  <c r="B17" i="32"/>
  <c r="B75" i="13"/>
  <c r="B74" i="13"/>
  <c r="B73" i="13"/>
  <c r="B72" i="13"/>
  <c r="B71" i="13"/>
  <c r="B70" i="13"/>
  <c r="B67" i="13"/>
  <c r="B66" i="13"/>
  <c r="B65" i="13"/>
  <c r="B64" i="13"/>
  <c r="B63" i="13"/>
  <c r="B62" i="13"/>
  <c r="B57" i="13"/>
  <c r="B56" i="13"/>
  <c r="B55" i="13"/>
  <c r="B54" i="13"/>
  <c r="B53" i="13"/>
  <c r="B51" i="13"/>
  <c r="B47" i="13"/>
  <c r="B45" i="13"/>
  <c r="B42" i="13"/>
  <c r="B41" i="13"/>
  <c r="B39" i="13"/>
  <c r="B38" i="13"/>
  <c r="B37" i="13"/>
  <c r="B35" i="13"/>
  <c r="B34" i="13"/>
  <c r="B32" i="13"/>
  <c r="B29" i="13"/>
  <c r="B27" i="13"/>
  <c r="Q33" i="24" l="1"/>
  <c r="N33" i="24"/>
  <c r="H34" i="24"/>
  <c r="G33" i="29" l="1"/>
  <c r="Q10" i="29" l="1"/>
  <c r="M10" i="29" l="1"/>
  <c r="K10" i="29"/>
  <c r="C10" i="29"/>
  <c r="B18" i="32" l="1"/>
  <c r="B12" i="32"/>
  <c r="B11" i="32"/>
  <c r="B10" i="32"/>
  <c r="B9" i="32"/>
  <c r="B8" i="32"/>
  <c r="B7" i="32"/>
  <c r="B5" i="32"/>
  <c r="B4" i="32"/>
</calcChain>
</file>

<file path=xl/sharedStrings.xml><?xml version="1.0" encoding="utf-8"?>
<sst xmlns="http://schemas.openxmlformats.org/spreadsheetml/2006/main" count="878" uniqueCount="452">
  <si>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</si>
  <si>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</si>
  <si>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</si>
  <si>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</si>
  <si>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</si>
  <si>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</si>
  <si>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</si>
  <si>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</si>
  <si>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</si>
  <si>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</si>
  <si>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</si>
  <si>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</si>
  <si>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</si>
  <si>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</si>
  <si>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</si>
  <si>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</si>
  <si>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</si>
  <si>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</si>
  <si>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</si>
  <si>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</si>
  <si>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</si>
  <si>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</si>
  <si>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</si>
  <si>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</si>
  <si>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</si>
  <si>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</si>
  <si>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</si>
  <si>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</si>
  <si>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</si>
  <si>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</si>
  <si>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</si>
  <si>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</si>
  <si>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</si>
  <si>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</si>
  <si>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</si>
  <si>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The column named “All sea basins” expects the number of external data products of each theme. It is not equal to the row sum in case of redundancy (one product covering several sea basins).</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</si>
  <si>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</si>
  <si>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</si>
  <si>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</si>
  <si>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</si>
  <si>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</si>
  <si>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</si>
  <si>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</si>
  <si>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</si>
  <si>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</si>
  <si>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</si>
  <si>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</si>
  <si>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</si>
  <si>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</si>
  <si>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</si>
  <si>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</si>
  <si>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Sub-theme [2]</t>
  </si>
  <si>
    <t>[2] The list of sub-themes is provided in the first tab.</t>
  </si>
  <si>
    <t>Map viewer</t>
  </si>
  <si>
    <t>WCS</t>
  </si>
  <si>
    <t>WFS</t>
  </si>
  <si>
    <t>Volume unit [1]</t>
  </si>
  <si>
    <t>Number of users giving information [2]</t>
  </si>
  <si>
    <t>Organisation type</t>
  </si>
  <si>
    <t xml:space="preserve">Total number of users </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</si>
  <si>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</si>
  <si>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</si>
  <si>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</si>
  <si>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</si>
  <si>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</si>
  <si>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 xml:space="preserve">Indicator 8: Portal &amp; Social Media visibility </t>
  </si>
  <si>
    <t>Matomo</t>
  </si>
  <si>
    <t>8.1 Visibility &amp; Analytics (Portal overview)</t>
  </si>
  <si>
    <t>Analytics tool</t>
  </si>
  <si>
    <t>8.3 SEO assessment - Acquisitions</t>
  </si>
  <si>
    <t>Visual harmonisation  score</t>
  </si>
  <si>
    <t>Harmonisation elements</t>
  </si>
  <si>
    <t>Description</t>
  </si>
  <si>
    <r>
      <t xml:space="preserve">Trend
</t>
    </r>
    <r>
      <rPr>
        <sz val="10"/>
        <color rgb="FF333333"/>
        <rFont val="Open Sans"/>
        <family val="2"/>
      </rPr>
      <t>(+ - =)</t>
    </r>
  </si>
  <si>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</si>
  <si>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</si>
  <si>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</si>
  <si>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</si>
  <si>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</si>
  <si>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</si>
  <si>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</si>
  <si>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</si>
  <si>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</si>
  <si>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</si>
  <si>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</si>
  <si>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</si>
  <si>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</si>
  <si>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</si>
  <si>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</si>
  <si>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</si>
  <si>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</si>
  <si>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</si>
  <si>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</si>
  <si>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</si>
  <si>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</si>
  <si>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</si>
  <si>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</si>
  <si>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</si>
  <si>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</si>
  <si>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</si>
  <si>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</si>
  <si>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</si>
  <si>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</si>
  <si>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</si>
  <si>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</si>
  <si>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</si>
  <si>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</si>
  <si>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</si>
  <si>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</si>
  <si>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</si>
  <si>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</si>
  <si>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</si>
  <si>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</si>
  <si>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</si>
  <si>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</si>
  <si>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</si>
  <si>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</si>
  <si>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</si>
  <si>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</si>
  <si>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</si>
  <si>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</si>
  <si>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</si>
  <si>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</si>
  <si>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</si>
  <si>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[4] Decimal definition 1 GB = 1000^3 bytes</t>
  </si>
  <si>
    <t>Trend on data</t>
  </si>
  <si>
    <t>Baltic (%)</t>
  </si>
  <si>
    <t>Black Sea (%)</t>
  </si>
  <si>
    <t>Med Sea (%)</t>
  </si>
  <si>
    <t>North Sea (%)</t>
  </si>
  <si>
    <t>Other Seas (%)</t>
  </si>
  <si>
    <t>Name of sub-theme/ interface</t>
  </si>
  <si>
    <t>[1] Indicate the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</si>
  <si>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[1]</t>
    </r>
  </si>
  <si>
    <r>
      <t xml:space="preserve">Total Volume </t>
    </r>
    <r>
      <rPr>
        <b/>
        <sz val="10"/>
        <color rgb="FF333333"/>
        <rFont val="Open Sans"/>
        <family val="2"/>
      </rPr>
      <t>downloaded</t>
    </r>
    <r>
      <rPr>
        <sz val="10"/>
        <color rgb="FF333333"/>
        <rFont val="Open Sans"/>
        <family val="2"/>
      </rPr>
      <t xml:space="preserve"> in GigaBytes [2]</t>
    </r>
  </si>
  <si>
    <t>[3] Trend compares the result with previous period.</t>
  </si>
  <si>
    <t>Atlantic (%) [3]</t>
  </si>
  <si>
    <t xml:space="preserve">[1] Indicate the volume unit of measurement: “records”, “data sets”, or “platforms”. </t>
  </si>
  <si>
    <t>Arctic (%)</t>
  </si>
  <si>
    <t>% coverage by data added this quarter</t>
  </si>
  <si>
    <t>Provide detailed description of geospatial density in the narrative.</t>
  </si>
  <si>
    <t>Total number per sub-theme</t>
  </si>
  <si>
    <t>Trend in total number (%)</t>
  </si>
  <si>
    <t>Trend on data products</t>
  </si>
  <si>
    <t>Provide detailed description of geospatial density of the data in the narrative.</t>
  </si>
  <si>
    <t>[3] Data Density: Number of data products available per sea-basin. Calculate % area covered by all data products ; indicate % area covered by data products added in this quarter (e.g.: 30% ; 5%).</t>
  </si>
  <si>
    <t>Indicator 3: Online 'Web' interfaces to access or view data</t>
  </si>
  <si>
    <t>Indicator 7: Published use cases</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</si>
  <si>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</si>
  <si>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</si>
  <si>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</si>
  <si>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Manual download</t>
  </si>
  <si>
    <t>Human Interface 
(Actions carried out by the user)</t>
  </si>
  <si>
    <t>Machine Interface 
(Data accessed programmatically - Software that would receive data/data products/external data products through software)</t>
  </si>
  <si>
    <t>Indicator 10: Visibility &amp; Analytics for web pages</t>
  </si>
  <si>
    <t>Indicator 11: Visibility &amp; Analytics for web sections</t>
  </si>
  <si>
    <t>Indicator 12: Average visit duration for web pages</t>
  </si>
  <si>
    <r>
      <t xml:space="preserve">Trend in total volume (%) </t>
    </r>
    <r>
      <rPr>
        <sz val="10"/>
        <color rgb="FF333333"/>
        <rFont val="Open Sans"/>
        <family val="2"/>
      </rPr>
      <t>[4]</t>
    </r>
  </si>
  <si>
    <r>
      <t xml:space="preserve">Total Volume in GigaBytes </t>
    </r>
    <r>
      <rPr>
        <sz val="10"/>
        <color rgb="FF333333"/>
        <rFont val="Open Sans"/>
        <family val="2"/>
      </rPr>
      <t>[5]</t>
    </r>
  </si>
  <si>
    <t>Is it: a Data product or an External product?</t>
  </si>
  <si>
    <t>Breakdown of sub-theme</t>
  </si>
  <si>
    <t>Total % coverage by all data</t>
  </si>
  <si>
    <r>
      <t xml:space="preserve">Total Volume per sub-theme
(refer to footnote </t>
    </r>
    <r>
      <rPr>
        <sz val="10"/>
        <color rgb="FF333333"/>
        <rFont val="Open Sans"/>
        <family val="2"/>
      </rPr>
      <t>[1]</t>
    </r>
    <r>
      <rPr>
        <b/>
        <i/>
        <sz val="10"/>
        <color rgb="FF333333"/>
        <rFont val="Open Sans"/>
        <family val="2"/>
      </rPr>
      <t>)</t>
    </r>
  </si>
  <si>
    <t>Date product was built/ updated</t>
  </si>
  <si>
    <r>
      <t xml:space="preserve">1.1 B) Usage of data in this quarter </t>
    </r>
    <r>
      <rPr>
        <b/>
        <sz val="11"/>
        <color rgb="FFFF0000"/>
        <rFont val="Open Sans"/>
        <family val="2"/>
      </rPr>
      <t>(formerly indicator 4)</t>
    </r>
  </si>
  <si>
    <t>This is now Indicator 1.1B and 1.2B</t>
  </si>
  <si>
    <t>% area coverage by data added this quarter</t>
  </si>
  <si>
    <t>Total % area coverage by all portal data</t>
  </si>
  <si>
    <t>Name of the data product 
(description in the narrative)</t>
  </si>
  <si>
    <t>Web service Trends [4]</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</si>
  <si>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</si>
  <si>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</si>
  <si>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</si>
  <si>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</si>
  <si>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</si>
  <si>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</si>
  <si>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</si>
  <si>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</si>
  <si>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</si>
  <si>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</si>
  <si>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</si>
  <si>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</si>
  <si>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</si>
  <si>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</si>
  <si>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</si>
  <si>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</si>
  <si>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</si>
  <si>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</si>
  <si>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</si>
  <si>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</si>
  <si>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</si>
  <si>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</si>
  <si>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</si>
  <si>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</si>
  <si>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</si>
  <si>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</si>
  <si>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</si>
  <si>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</si>
  <si>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</si>
  <si>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</si>
  <si>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</si>
  <si>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</si>
  <si>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</si>
  <si>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</si>
  <si>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</si>
  <si>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</si>
  <si>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</si>
  <si>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</si>
  <si>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</si>
  <si>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</si>
  <si>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</si>
  <si>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</si>
  <si>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</si>
  <si>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</si>
  <si>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</si>
  <si>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 xml:space="preserve">Indicator 9.1: Technical monitoring </t>
  </si>
  <si>
    <t>Please use the following figures: Atlantic 7281229 km²; Arctic 5610745 km²; Baltic 392215 km²; Black Sea 473894 km²; Mediterranean Sea 2516652 km²; North Sea 654179 km².</t>
  </si>
  <si>
    <t>Comments on the progress indicators in the excel template</t>
  </si>
  <si>
    <t>Progress indicator</t>
  </si>
  <si>
    <t xml:space="preserve">Comment </t>
  </si>
  <si>
    <t>1.1 Status/Volume and coverage of all available acquired data</t>
  </si>
  <si>
    <t>A) Volume and coverage of available acquired data</t>
  </si>
  <si>
    <t>B) Usage of data in this quarter</t>
  </si>
  <si>
    <t>1.2 Status/Total number and the coverage of all built &amp; external data products</t>
  </si>
  <si>
    <t>A) Volume and coverage of available built &amp; acquired data products</t>
  </si>
  <si>
    <t>2. Organisations supplying/approached to supply data and data products within reporting period</t>
  </si>
  <si>
    <t>3. Online ‘Web’ interfaces to access or view data</t>
  </si>
  <si>
    <t>5. Statistics on data volunteered through download forms</t>
  </si>
  <si>
    <t xml:space="preserve">7. Published use case </t>
  </si>
  <si>
    <t xml:space="preserve">9.1. Technical monitoring </t>
  </si>
  <si>
    <t>9.2. Portal user-friendliness (Visual Harmonization score)</t>
  </si>
  <si>
    <t>10. Visibility &amp; Analytics for web pages</t>
  </si>
  <si>
    <t>11. Visibility &amp; Analytics for web sections</t>
  </si>
  <si>
    <t>12. Average visit duration for web pages</t>
  </si>
  <si>
    <t>On this sheet, there are 3 tables to fill in</t>
  </si>
  <si>
    <t>Add any other interfaces as required/available</t>
  </si>
  <si>
    <t>Indicator 5: Statistics on information volunteered through download forms</t>
  </si>
  <si>
    <t>[3] Data Density: How much data available per sea-basin. Calculate total % area covered by all data; indicate % area covered by data added in this quarter (e.g.: 30% ; 5%).</t>
  </si>
  <si>
    <t>Please use the following figures: Atlantic 7.281.229 km²; Arctic 5.610.745 km²; Baltic 392.215 km²; Black Sea 473.894 km²; Mediterranean Sea 2.516.652 km²; North Sea 654.179 km².</t>
  </si>
  <si>
    <t>[4] Explanation of trend value in the narrative.</t>
  </si>
  <si>
    <t>[5] Decimal definition 1 GB = 1000^3 bytes; Records/datasets: multiply average size of records/datasets by number of records reported to be available; Platforms: number of measuring platforms.</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</si>
  <si>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</si>
  <si>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</si>
  <si>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</si>
  <si>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</si>
  <si>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</si>
  <si>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[4] Specify the number (and not the %) of WMS/WFS requests, taking into account the measurement unit of Downloadable Volume. If not applicable, then write n.a.</t>
  </si>
  <si>
    <t>[2] Decimal definition 1 GB = 1000^3 bytes.</t>
  </si>
  <si>
    <t>B) Usage of data products n this quarter</t>
  </si>
  <si>
    <t>Others</t>
  </si>
  <si>
    <t>Copy-paste screenshots of the graphs of the information from dashboard</t>
  </si>
  <si>
    <t>Copy-paste screenshot of the graphs of the information from dashboard</t>
  </si>
  <si>
    <t>[2] Relevant when the user form is optional.</t>
  </si>
  <si>
    <t>Indicator 6: External products (websites, apps,…) built on top of web-services: update since last quarterly report</t>
  </si>
  <si>
    <t>This is indicator is no longer used, it has been deleted.</t>
  </si>
  <si>
    <t>Indicator 4: Usage of data and data products per interface and per theme during the reporting period</t>
  </si>
  <si>
    <t>Were there any changes compared to the previous quarter?</t>
  </si>
  <si>
    <t>List all organisations that have supplied data voluntarily or upon request/approach witin this quarter</t>
  </si>
  <si>
    <t>Indicator 2: Organisations supplying/approached to supply data and data products within this quarter</t>
  </si>
  <si>
    <t>The scores are provided by Trust-IT</t>
  </si>
  <si>
    <t>Indicator 9.2: Portal user-friendliness: visual harmonisation score</t>
  </si>
  <si>
    <t>B) Usage of data in this quarter (formerly indicator 4)</t>
  </si>
  <si>
    <t>B) Usage of data products in this quarter (formerly indicator 4)</t>
  </si>
  <si>
    <t>Refer to the guidance provided by the EMODnet Secretariat ("EMODnet Use Cases: Guidance and Procedures")</t>
  </si>
  <si>
    <t>7) Published use cases</t>
  </si>
  <si>
    <t>5) Statistics on information volunteered through download forms</t>
  </si>
  <si>
    <t>9.2) Visual Harmonisation score</t>
  </si>
  <si>
    <t>9.1) Technical monitoring</t>
  </si>
  <si>
    <t>10) Visibility &amp; analytics for web pages</t>
  </si>
  <si>
    <t>11) Visibility &amp; analytics for web sections</t>
  </si>
  <si>
    <t>12) Average visit duration for web pages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</si>
  <si>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</si>
  <si>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</si>
  <si>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</si>
  <si>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[1] Please explain decision in the narrative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</si>
  <si>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</si>
  <si>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</si>
  <si>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</si>
  <si>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</si>
  <si>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</si>
  <si>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</si>
  <si>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</si>
  <si>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</si>
  <si>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</si>
  <si>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</si>
  <si>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t xml:space="preserve">[2] Restricted data is non-public data. </t>
  </si>
  <si>
    <r>
      <t xml:space="preserve">Trend number of downloads (%) </t>
    </r>
    <r>
      <rPr>
        <sz val="10"/>
        <color rgb="FF333333"/>
        <rFont val="Open Sans"/>
        <family val="2"/>
      </rPr>
      <t>[3]</t>
    </r>
  </si>
  <si>
    <r>
      <t xml:space="preserve">Trend number of WMS requests (%) </t>
    </r>
    <r>
      <rPr>
        <sz val="10"/>
        <color rgb="FF333333"/>
        <rFont val="Open Sans"/>
        <family val="2"/>
      </rPr>
      <t>[3]</t>
    </r>
  </si>
  <si>
    <r>
      <t xml:space="preserve">Trend number of WFS requests (%) </t>
    </r>
    <r>
      <rPr>
        <sz val="10"/>
        <color rgb="FF333333"/>
        <rFont val="Open Sans"/>
        <family val="2"/>
      </rPr>
      <t>[3]</t>
    </r>
  </si>
  <si>
    <r>
      <t xml:space="preserve">Total Volume in GigaBytes </t>
    </r>
    <r>
      <rPr>
        <sz val="10"/>
        <color rgb="FF333333"/>
        <rFont val="Open Sans"/>
        <family val="2"/>
      </rPr>
      <t>[4]</t>
    </r>
  </si>
  <si>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</si>
  <si>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</si>
  <si>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</si>
  <si>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 xml:space="preserve">Atlantic (%) </t>
    </r>
    <r>
      <rPr>
        <sz val="10"/>
        <color rgb="FF333333"/>
        <rFont val="Open Sans"/>
        <family val="2"/>
      </rPr>
      <t>[3]</t>
    </r>
  </si>
  <si>
    <r>
      <t xml:space="preserve">Sub-theme/ interface name </t>
    </r>
    <r>
      <rPr>
        <sz val="10"/>
        <color rgb="FF333333"/>
        <rFont val="Open Sans"/>
        <family val="2"/>
      </rPr>
      <t>[1]</t>
    </r>
  </si>
  <si>
    <r>
      <t>Interfaces</t>
    </r>
    <r>
      <rPr>
        <sz val="10"/>
        <color rgb="FF333333"/>
        <rFont val="Open Sans"/>
        <family val="2"/>
      </rPr>
      <t xml:space="preserve"> [1]</t>
    </r>
  </si>
  <si>
    <r>
      <t xml:space="preserve">Score </t>
    </r>
    <r>
      <rPr>
        <sz val="10"/>
        <color rgb="FF333333"/>
        <rFont val="Open Sans"/>
        <family val="2"/>
      </rPr>
      <t>[1]</t>
    </r>
    <r>
      <rPr>
        <i/>
        <sz val="10"/>
        <color rgb="FF333333"/>
        <rFont val="Open Sans"/>
        <family val="2"/>
      </rPr>
      <t xml:space="preserve">
</t>
    </r>
    <r>
      <rPr>
        <sz val="10"/>
        <color rgb="FF333333"/>
        <rFont val="Open Sans"/>
        <family val="2"/>
      </rPr>
      <t>(3 1 0)</t>
    </r>
  </si>
  <si>
    <t>Number of WMS requests 
(previous quarter)</t>
  </si>
  <si>
    <r>
      <t xml:space="preserve">1.2 B) Usage of data products in this quarter </t>
    </r>
    <r>
      <rPr>
        <b/>
        <sz val="11"/>
        <color rgb="FFFF0000"/>
        <rFont val="Open Sans"/>
        <family val="2"/>
      </rPr>
      <t>(formerly indicator 4)</t>
    </r>
  </si>
  <si>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</si>
  <si>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</si>
  <si>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</si>
  <si>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Trend number of map visualisations (%) </t>
    </r>
    <r>
      <rPr>
        <sz val="10"/>
        <color rgb="FF333333"/>
        <rFont val="Open Sans"/>
        <family val="2"/>
      </rPr>
      <t>[3]</t>
    </r>
  </si>
  <si>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</si>
  <si>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r>
      <t xml:space="preserve">Trend # of map visualisations (%) </t>
    </r>
    <r>
      <rPr>
        <sz val="10"/>
        <color rgb="FF333333"/>
        <rFont val="Open Sans"/>
        <family val="2"/>
      </rPr>
      <t>[3]</t>
    </r>
  </si>
  <si>
    <r>
      <t xml:space="preserve">Trend # of WMS requests (%) </t>
    </r>
    <r>
      <rPr>
        <sz val="10"/>
        <color rgb="FF333333"/>
        <rFont val="Open Sans"/>
        <family val="2"/>
      </rPr>
      <t>[3]</t>
    </r>
  </si>
  <si>
    <r>
      <t xml:space="preserve">Trend # of WFS requests (%) </t>
    </r>
    <r>
      <rPr>
        <sz val="10"/>
        <color rgb="FF333333"/>
        <rFont val="Open Sans"/>
        <family val="2"/>
      </rPr>
      <t>[3]</t>
    </r>
  </si>
  <si>
    <r>
      <t xml:space="preserve">Trend # of manual downloads (%) </t>
    </r>
    <r>
      <rPr>
        <sz val="10"/>
        <color rgb="FF333333"/>
        <rFont val="Open Sans"/>
        <family val="2"/>
      </rPr>
      <t>[3]</t>
    </r>
  </si>
  <si>
    <t>North America</t>
  </si>
  <si>
    <t>South America</t>
  </si>
  <si>
    <t>Africa</t>
  </si>
  <si>
    <t>Oceania</t>
  </si>
  <si>
    <t>Indicator 1.1: Current status and coverage of total available thematic data</t>
  </si>
  <si>
    <t>Indicator 1.2: Current status and the coverage of total number of data products</t>
  </si>
  <si>
    <t>1.2 A) Volume and coverage of available data products</t>
  </si>
  <si>
    <t>1.1 A) Volume and coverage of available data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</si>
  <si>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</si>
  <si>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</si>
  <si>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</si>
  <si>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</si>
  <si>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</si>
  <si>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</si>
  <si>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</si>
  <si>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</si>
  <si>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</si>
  <si>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</si>
  <si>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30/6/2020</t>
  </si>
  <si>
    <t>datasets [CDIs]</t>
  </si>
  <si>
    <t>NA</t>
  </si>
  <si>
    <t>REMARK: As discussed earlier with Secretariat it is not possible to monitor and report data volumes for CDIs</t>
  </si>
  <si>
    <t>Great number of new CDI entries for the North Sea by OceanWise</t>
  </si>
  <si>
    <t xml:space="preserve">For CDIs, most population had already been done in the previous quarters as there was an input deadline considering the production of updated regional DTMs. A few data providers were behind schedule and have finally delivered in the report quarter, still just in time for inclusion in the regional DTM productions.    </t>
  </si>
  <si>
    <t>Built</t>
  </si>
  <si>
    <t>31-03-2020</t>
  </si>
  <si>
    <t>HR-DTMs</t>
  </si>
  <si>
    <t>14-09-2018</t>
  </si>
  <si>
    <t>DTM</t>
  </si>
  <si>
    <t>CDTMs</t>
  </si>
  <si>
    <t>Externally</t>
  </si>
  <si>
    <t>Unknown</t>
  </si>
  <si>
    <t xml:space="preserve">Remark: the CDTMS are not downloadable and information about volume lacks </t>
  </si>
  <si>
    <t xml:space="preserve">The CDTMs are required as input for the Regional DTMs and all data providers have delivered before the deadline. For the HR-DTMs production by data providers will start as the deadline in later in autumn 2020. </t>
  </si>
  <si>
    <t>Flemish Ministry of Mobility and Public Works; Agency for Maritime and Coastal Services; Coastal Division</t>
  </si>
  <si>
    <t>Management Unit of North Sea and Scheldt Estuary Mathematical Models, Belgian Marine Data Centre</t>
  </si>
  <si>
    <t>Bulgarian National Oceanographic Data Centre (BGODC), Institute of Oceanology</t>
  </si>
  <si>
    <t>Croatian Hydrographic Institute</t>
  </si>
  <si>
    <t>Jardfeingi, the Faroe Islands Earth and Energy Directorate</t>
  </si>
  <si>
    <t>Faroe Islands</t>
  </si>
  <si>
    <t>IFREMER / IDM / SISMER - Scientific Information Systems for the SEA</t>
  </si>
  <si>
    <t>Shom</t>
  </si>
  <si>
    <t>Iv.Javakhishvili Tbilisi State University, Centre of Relations with UNESCO Oceanological Research Centre and GeoDNA (UNESCO)</t>
  </si>
  <si>
    <t>German Oceanographic Datacentre</t>
  </si>
  <si>
    <t>Marum - Center for Marine Environmental Sciences, University of Bremen</t>
  </si>
  <si>
    <t>Hellenic Centre for Marine Research, Hellenic National Oceanographic Data Centre (HCMR/HNODC)</t>
  </si>
  <si>
    <t>Geological Survey Ireland</t>
  </si>
  <si>
    <t>Israel Oceanographic and Limnological Research (IOLR)</t>
  </si>
  <si>
    <t>Israel</t>
  </si>
  <si>
    <t>CNR, Institute for the Marine and Coastal Environment (IAMC) - Napoli</t>
  </si>
  <si>
    <t>CNR, Institute of Environmental Geology and Geoengineering (IGAG)</t>
  </si>
  <si>
    <t>CNR, Institute of Marine Science (ISMAR) - Bologna</t>
  </si>
  <si>
    <t>CONISMA, National Interuniversity Consortium for Marine Science</t>
  </si>
  <si>
    <t>Italian Hydrographic Institute</t>
  </si>
  <si>
    <t>OGS (Istituto Nazionale di Oceanografia e di Geofisica Sperimentale),  Infrastructures Division</t>
  </si>
  <si>
    <t>OGS (Istituto Nazionale di Oceanografia e di Geofisica Sperimentale), Division of Oceanography</t>
  </si>
  <si>
    <t>Maritime Administration of Latvia</t>
  </si>
  <si>
    <t>International Ocean Institute - Malta Operational Centre (University Of Malta) / Physical Oceanography Unit</t>
  </si>
  <si>
    <t>NIOZ Royal Netherlands Institute for Sea Research</t>
  </si>
  <si>
    <t>Rijkswaterstaat Central Information Services</t>
  </si>
  <si>
    <t>Royal Netherlands Navy, Hydrographic Service</t>
  </si>
  <si>
    <t>GRID-Arendal</t>
  </si>
  <si>
    <t>Norwegian Hydrographic Service (NHS)</t>
  </si>
  <si>
    <t>IHPT, Hydrographic Institute</t>
  </si>
  <si>
    <t>Portuguese Institute of Ocean and Atmosphere</t>
  </si>
  <si>
    <t>National Institute for Marine Research and Development Grigore Antipa""</t>
  </si>
  <si>
    <t>National Institute of Marine Geology and Geoecology</t>
  </si>
  <si>
    <t>SC Marine Research SRL</t>
  </si>
  <si>
    <t>Geodetic Institute of Slovenia</t>
  </si>
  <si>
    <t>CSIC-UTM/ Marine Technology Unit</t>
  </si>
  <si>
    <t>IEO/ Spanish Oceanographic Institute</t>
  </si>
  <si>
    <t>IGME, Geological Survey of Spain</t>
  </si>
  <si>
    <t>IHM/ Hydrographic Institute of the Navy</t>
  </si>
  <si>
    <t>Stockholm University, Department of Geological Sciences</t>
  </si>
  <si>
    <t>Swedish Maritime Administration</t>
  </si>
  <si>
    <t>British Geological Survey, Edinburgh</t>
  </si>
  <si>
    <t>British Oceanographic Data Centre</t>
  </si>
  <si>
    <t>OceanWise Limited</t>
  </si>
  <si>
    <t>Volunteered</t>
  </si>
  <si>
    <t>data</t>
  </si>
  <si>
    <t>bathymetry</t>
  </si>
  <si>
    <t>No of datasets</t>
  </si>
  <si>
    <t>Organisation data policy</t>
  </si>
  <si>
    <t xml:space="preserve">For CDIs, most population had already been done in the previous quarters as there was an input deadline considering the production of updated regional DTMs. A few data providers were behind schedule and have finally delivered in the report quarter, still just in time for inclusion in the regional DTM productions.  Of these, OceanWise has delivered &gt; 2000 new CDI entries for the Greater North Sea region.   </t>
  </si>
  <si>
    <t>CDI service</t>
  </si>
  <si>
    <t>Bathymetry Viewer and Download service</t>
  </si>
  <si>
    <t>https://www.emodnet-bathymetry.eu/search</t>
  </si>
  <si>
    <t>https://geo-service.maris.nl/emodnet_bathymetry/wms?request=getcapabilities</t>
  </si>
  <si>
    <t>https://geo-service.maris.nl/emodnet_bathymetry/wfs?request=getcapabilities</t>
  </si>
  <si>
    <t>https://portal.emodnet-bathymetry.eu</t>
  </si>
  <si>
    <t>https://ows.emodnet-bathymetry.eu/wms</t>
  </si>
  <si>
    <t>https://ows.emodnet-bathymetry.eu/wfs</t>
  </si>
  <si>
    <t>https://ows.emodnet-bathymetry.eu/wcs</t>
  </si>
  <si>
    <t>NO</t>
  </si>
  <si>
    <t>Shopping form</t>
  </si>
  <si>
    <t>Bathy viewing service</t>
  </si>
  <si>
    <t>Data</t>
  </si>
  <si>
    <t>29858 CDIs</t>
  </si>
  <si>
    <t>11671 [CDIs]</t>
  </si>
  <si>
    <t>568 [CDIs]</t>
  </si>
  <si>
    <t xml:space="preserve">Considerable increase in number of downloaded CDIs, however caused by only a few users </t>
  </si>
  <si>
    <t>Bathymetry Viewing Service</t>
  </si>
  <si>
    <t>Data product</t>
  </si>
  <si>
    <t>DTM Tiles</t>
  </si>
  <si>
    <t>64 [DTM Tiles]</t>
  </si>
  <si>
    <t>206 [HR-DTM files]</t>
  </si>
  <si>
    <t>7690 [DTM tiles]</t>
  </si>
  <si>
    <t>450 [HR-DTM files]</t>
  </si>
  <si>
    <t>included in number above</t>
  </si>
  <si>
    <t>education, research, basemap, fisheries research, tourism</t>
  </si>
  <si>
    <t>interest, research, fishing, diving, art, gis training, recreational map, background map, environmental studies,</t>
  </si>
  <si>
    <t>326 [HR-DTMs]</t>
  </si>
  <si>
    <t>Considerable increase in use of WMS and WFS services for the Bathymetry Viewing service</t>
  </si>
  <si>
    <t>30/6/2030</t>
  </si>
  <si>
    <t xml:space="preserve">consultancy, Project preparation, map products, study, hydrodynamic modelling, area characterisation,  bathymetry and topography investigation, cable routing, pipeline routing, , base mapping, environmental study, wave power R&amp;D, wind farm planning,  background map, Coastal engineering study </t>
  </si>
  <si>
    <t xml:space="preserve">master thesis, fellowship, research, background map, archaeology, geophysical research, gis mapping, writing proposals, marine conservation study, hydrodynamic modelling, PhD study, marine species habitat studies, educational purposes, students projects, case studies, GIS course, master thesis, scientific papers </t>
  </si>
  <si>
    <t xml:space="preserve">background map, hydrodynamic modelling, geological research, environmental impact, research, </t>
  </si>
  <si>
    <t>Middle East</t>
  </si>
  <si>
    <t xml:space="preserve">Bathymetry is used by all sectors and for many applications as it provides basis information. A lot of users do not give details about themselves, unless they use Marine-ID in the download forms.  </t>
  </si>
  <si>
    <t>12 /12</t>
  </si>
  <si>
    <t xml:space="preserve"> 15/15</t>
  </si>
  <si>
    <t xml:space="preserve"> 21/21</t>
  </si>
  <si>
    <t xml:space="preserve">-
</t>
  </si>
  <si>
    <t>-</t>
  </si>
  <si>
    <t>Enhancing marine topographical data discovery and access in the North Atlantic</t>
  </si>
  <si>
    <t>Improving storm surge modelling in the North Sea</t>
  </si>
  <si>
    <t>EMODnet bathymetry data supporting IMDC consultants in tackling water-related issues</t>
  </si>
  <si>
    <t>‘Symphony’ and marine spatial planning in Swedish Geology</t>
  </si>
  <si>
    <t>Centralised public access to high quality bathymetry and sediment data facilitates SMEs both for consultancy work, outreach and service development</t>
  </si>
  <si>
    <t>EMODnet plays a role in building the first submarine electricity interconnection between Spain and France</t>
  </si>
  <si>
    <t>Seagrass detection in the Mediterranean: A supervised learning approach</t>
  </si>
  <si>
    <t>Bathymetry data at the basis of geomorphological mapping</t>
  </si>
  <si>
    <t>EMODnet Human Activities Data Facilitate Business Opportunities</t>
  </si>
  <si>
    <t>EMODnet Bathymetry &amp; Physics data supporting Sea Situational Awareness for tourist navigation</t>
  </si>
  <si>
    <t>Stable</t>
  </si>
  <si>
    <t>EMODnet Bathymetry has a steady number of use cases which all receive attention from users</t>
  </si>
  <si>
    <t xml:space="preserve">Indicator 8.1 - visibility and analytics indicate that the
number of visitors (average 77 per day), returning visitors
(av 30 per day) and page views (av 200 per day) are quite
stable over time, while the bounce rate has stabilized to
around 33% in the last quarters. </t>
  </si>
  <si>
    <t>The portal has a very good and stable response time and
overall a very good up time (100%).</t>
  </si>
  <si>
    <t>The portal has continued to have a 100% score.</t>
  </si>
  <si>
    <t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t>
  </si>
  <si>
    <t>This indicator shows the interest of users for specific sections of the website, excluding the Bathymetry Viewing and Download service. Strangely enough, it seems that the helpdesk receives most attention, which could be an error in the colour used as it is more to expect that the CDI pages receive that attention. Although many feedback forms are received through the helpdesk, their numbers are far lower than the reported page views here, which needs to be validated.</t>
  </si>
  <si>
    <t>Average visit duration is erratic, ranging from few seconds to 2:30 minutes. The interpretation of this diagram is complex as it might be interpreted in terms of user’s interest but also as difficulty to understand the concept described on the web page.</t>
  </si>
  <si>
    <t xml:space="preserve">8. Visibility </t>
  </si>
  <si>
    <t>8637 [DTM tiles]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</si>
</sst>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35">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1"/>
      <color rgb="FFFF0000"/>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sz val="10"/>
      <color rgb="FF333333"/>
      <name val="Open Sans"/>
    </font>
    <font>
      <sz val="10"/>
      <color theme="1"/>
      <name val="Open sans"/>
    </font>
    <font>
      <u/>
      <sz val="11"/>
      <color theme="10"/>
      <name val="Calibri"/>
      <family val="2"/>
      <scheme val="minor"/>
    </font>
    <font>
      <sz val="10"/>
      <color rgb="FF333333"/>
      <name val="Opensans"/>
    </font>
    <font>
      <sz val="10"/>
      <color theme="1"/>
      <name val="Opensans"/>
    </font>
    <font>
      <sz val="11"/>
      <color theme="1"/>
      <name val="Arial"/>
      <family val="2"/>
    </font>
    <font>
      <i/>
      <sz val="10"/>
      <color rgb="FF333333"/>
      <name val="Open Sans"/>
    </font>
    <font>
      <i/>
      <sz val="11"/>
      <color rgb="FF333333"/>
      <name val="Open Sans"/>
    </font>
    <font>
      <sz val="9"/>
      <color rgb="FF000000"/>
      <name val="Open Sans"/>
    </font>
  </fonts>
  <fills count="9">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bottom/>
      <diagonal/>
    </border>
    <border>
      <left style="medium">
        <color rgb="FF92CDDC"/>
      </left>
      <right style="medium">
        <color rgb="FF92CDDC"/>
      </right>
      <top style="medium">
        <color rgb="FF92CDDC"/>
      </top>
      <bottom/>
      <diagonal/>
    </border>
  </borders>
  <cellStyleXfs count="3">
    <xf numFmtId="0" fontId="0" fillId="0" borderId="0"/>
    <xf numFmtId="0" fontId="28" fillId="0" borderId="0" applyNumberFormat="0" applyFill="0" applyBorder="0" applyAlignment="0" applyProtection="0"/>
    <xf numFmtId="0" fontId="31" fillId="0" borderId="0"/>
  </cellStyleXfs>
  <cellXfs count="157">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2" fillId="3" borderId="2" xfId="0" applyFont="1" applyFill="1" applyBorder="1" applyAlignment="1">
      <alignment horizontal="left" wrapText="1"/>
    </xf>
    <xf numFmtId="0" fontId="1" fillId="0" borderId="1" xfId="0" applyFont="1" applyBorder="1" applyAlignment="1">
      <alignment vertical="center"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 fillId="0" borderId="1" xfId="0" applyFont="1" applyFill="1" applyBorder="1" applyAlignment="1">
      <alignment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3" fillId="0" borderId="1" xfId="0" applyFont="1" applyBorder="1" applyAlignment="1">
      <alignment horizontal="left" vertical="center" wrapText="1"/>
    </xf>
    <xf numFmtId="0" fontId="4" fillId="0" borderId="0" xfId="0" applyFont="1" applyBorder="1" applyAlignment="1">
      <alignment vertical="center"/>
    </xf>
    <xf numFmtId="0" fontId="13" fillId="0" borderId="1" xfId="0" applyFont="1" applyBorder="1" applyAlignment="1">
      <alignment horizontal="center" vertical="center" wrapText="1"/>
    </xf>
    <xf numFmtId="0" fontId="1" fillId="3" borderId="1" xfId="0" applyFont="1" applyFill="1" applyBorder="1" applyAlignment="1">
      <alignment vertical="center" wrapText="1"/>
    </xf>
    <xf numFmtId="0" fontId="1" fillId="0" borderId="1" xfId="0" applyFont="1" applyBorder="1" applyAlignment="1">
      <alignment horizontal="justify" vertical="center" wrapText="1"/>
    </xf>
    <xf numFmtId="0" fontId="1" fillId="3" borderId="3" xfId="0" applyFont="1" applyFill="1" applyBorder="1" applyAlignment="1">
      <alignment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15" fillId="0" borderId="0" xfId="0" applyFont="1"/>
    <xf numFmtId="0" fontId="3" fillId="0" borderId="2" xfId="0" applyFont="1" applyBorder="1" applyAlignment="1">
      <alignment horizontal="center" vertical="center" wrapText="1"/>
    </xf>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1" xfId="0" applyFont="1" applyFill="1" applyBorder="1" applyAlignment="1">
      <alignment horizontal="lef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1" fillId="0" borderId="1" xfId="0" applyFont="1" applyFill="1" applyBorder="1" applyAlignment="1">
      <alignment horizontal="center" vertical="top" wrapText="1"/>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1" fillId="0" borderId="0" xfId="0" applyFont="1" applyBorder="1" applyAlignment="1">
      <alignment horizontal="center" vertical="top" wrapText="1"/>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3" fillId="0" borderId="1" xfId="0" applyFont="1" applyFill="1" applyBorder="1" applyAlignment="1">
      <alignment horizontal="center" wrapText="1"/>
    </xf>
    <xf numFmtId="0" fontId="11" fillId="0" borderId="1" xfId="0" applyFont="1" applyFill="1" applyBorder="1" applyAlignment="1">
      <alignment horizontal="center" wrapText="1"/>
    </xf>
    <xf numFmtId="0" fontId="3" fillId="0" borderId="0" xfId="0" applyFont="1" applyFill="1" applyBorder="1" applyAlignment="1">
      <alignment horizontal="center" vertical="center" wrapText="1"/>
    </xf>
    <xf numFmtId="0" fontId="2" fillId="3" borderId="1" xfId="0" applyFont="1" applyFill="1" applyBorder="1" applyAlignment="1">
      <alignment horizontal="center" wrapText="1"/>
    </xf>
    <xf numFmtId="0" fontId="1" fillId="0" borderId="0" xfId="0" applyFont="1" applyBorder="1" applyAlignment="1">
      <alignment horizontal="left" wrapText="1"/>
    </xf>
    <xf numFmtId="0" fontId="3" fillId="6" borderId="7" xfId="0" applyFont="1" applyFill="1" applyBorder="1" applyAlignment="1">
      <alignment horizontal="center" vertical="center" wrapText="1"/>
    </xf>
    <xf numFmtId="0" fontId="19" fillId="7" borderId="10" xfId="0" applyFont="1" applyFill="1" applyBorder="1" applyAlignment="1">
      <alignment vertical="center" wrapText="1"/>
    </xf>
    <xf numFmtId="0" fontId="19"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20" fillId="0" borderId="0" xfId="0" applyFont="1" applyAlignment="1">
      <alignment horizontal="justify" vertical="center"/>
    </xf>
    <xf numFmtId="0" fontId="2" fillId="3" borderId="2" xfId="0" applyFont="1" applyFill="1" applyBorder="1" applyAlignment="1">
      <alignment horizontal="center" wrapText="1"/>
    </xf>
    <xf numFmtId="0" fontId="21" fillId="0" borderId="0" xfId="0" applyFont="1"/>
    <xf numFmtId="0" fontId="4" fillId="0" borderId="10" xfId="0" applyFont="1" applyBorder="1" applyAlignment="1">
      <alignment horizontal="justify" vertical="center" wrapText="1"/>
    </xf>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2"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3" fillId="0" borderId="0" xfId="0" applyFont="1"/>
    <xf numFmtId="0" fontId="7" fillId="0" borderId="0" xfId="0" applyFont="1"/>
    <xf numFmtId="0" fontId="24" fillId="0" borderId="0" xfId="0" applyFont="1" applyAlignment="1"/>
    <xf numFmtId="0" fontId="1" fillId="0" borderId="0" xfId="0" applyFont="1" applyAlignment="1"/>
    <xf numFmtId="0" fontId="7" fillId="0" borderId="0" xfId="0" applyFont="1" applyAlignment="1">
      <alignment wrapText="1"/>
    </xf>
    <xf numFmtId="0" fontId="23" fillId="0" borderId="0" xfId="0" applyFont="1" applyFill="1"/>
    <xf numFmtId="0" fontId="25" fillId="0" borderId="0" xfId="0" applyFont="1"/>
    <xf numFmtId="0" fontId="4" fillId="2" borderId="10" xfId="0" applyFont="1" applyFill="1" applyBorder="1" applyAlignment="1">
      <alignment horizontal="right" vertical="center" wrapText="1"/>
    </xf>
    <xf numFmtId="0" fontId="4" fillId="0" borderId="10" xfId="0" applyFont="1" applyBorder="1" applyAlignment="1">
      <alignment horizontal="right" vertical="center" wrapText="1"/>
    </xf>
    <xf numFmtId="0" fontId="4" fillId="0" borderId="13" xfId="0" applyFont="1" applyBorder="1" applyAlignment="1">
      <alignment vertical="center" wrapText="1"/>
    </xf>
    <xf numFmtId="0" fontId="4" fillId="0" borderId="10"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5" fillId="2" borderId="0" xfId="0" applyFont="1" applyFill="1"/>
    <xf numFmtId="0" fontId="1" fillId="0" borderId="0" xfId="0" applyFont="1" applyAlignment="1">
      <alignment vertical="top" wrapText="1"/>
    </xf>
    <xf numFmtId="0" fontId="23" fillId="0" borderId="0" xfId="0" applyFont="1" applyAlignment="1">
      <alignment vertical="top"/>
    </xf>
    <xf numFmtId="0" fontId="4" fillId="0" borderId="13" xfId="0" applyFont="1" applyBorder="1" applyAlignment="1">
      <alignment horizontal="justify" vertical="center" wrapText="1"/>
    </xf>
    <xf numFmtId="0" fontId="4" fillId="0" borderId="12" xfId="0" applyFont="1" applyBorder="1" applyAlignment="1">
      <alignment horizontal="right" vertical="center" wrapText="1"/>
    </xf>
    <xf numFmtId="0" fontId="4" fillId="2" borderId="13" xfId="0" applyFont="1" applyFill="1" applyBorder="1" applyAlignment="1">
      <alignment horizontal="left" vertical="center" wrapText="1"/>
    </xf>
    <xf numFmtId="0" fontId="4" fillId="2" borderId="12" xfId="0" applyFont="1" applyFill="1" applyBorder="1" applyAlignment="1">
      <alignment horizontal="right" vertical="center" wrapText="1"/>
    </xf>
    <xf numFmtId="0" fontId="4" fillId="0" borderId="0" xfId="0" applyFont="1" applyFill="1" applyAlignment="1">
      <alignment vertical="center"/>
    </xf>
    <xf numFmtId="0" fontId="1" fillId="0" borderId="0" xfId="0" applyFont="1" applyFill="1" applyAlignment="1">
      <alignment vertical="center"/>
    </xf>
    <xf numFmtId="0" fontId="7" fillId="0" borderId="0" xfId="0" applyFont="1" applyFill="1"/>
    <xf numFmtId="0" fontId="3" fillId="0" borderId="1" xfId="0" applyFont="1" applyBorder="1" applyAlignment="1">
      <alignment horizontal="center" vertical="center" wrapText="1"/>
    </xf>
    <xf numFmtId="0" fontId="2" fillId="0" borderId="1" xfId="0" applyFont="1" applyFill="1" applyBorder="1" applyAlignment="1">
      <alignment horizontal="right" vertical="center" wrapText="1"/>
    </xf>
    <xf numFmtId="0" fontId="26" fillId="8" borderId="7" xfId="0" applyFont="1" applyFill="1" applyBorder="1" applyAlignment="1">
      <alignment horizontal="center" vertical="center" wrapText="1"/>
    </xf>
    <xf numFmtId="0" fontId="26" fillId="0" borderId="7" xfId="0" applyFont="1" applyBorder="1" applyAlignment="1">
      <alignment horizontal="left" vertical="center" wrapText="1"/>
    </xf>
    <xf numFmtId="0" fontId="26" fillId="0" borderId="7" xfId="0" applyFont="1" applyBorder="1" applyAlignment="1">
      <alignment horizontal="center" vertical="center" wrapText="1"/>
    </xf>
    <xf numFmtId="0" fontId="2" fillId="0" borderId="2" xfId="0" applyFont="1" applyFill="1" applyBorder="1" applyAlignment="1">
      <alignment horizontal="left" wrapText="1"/>
    </xf>
    <xf numFmtId="0" fontId="7" fillId="0" borderId="0" xfId="0" applyFont="1" applyFill="1" applyAlignment="1">
      <alignment wrapText="1"/>
    </xf>
    <xf numFmtId="0" fontId="27" fillId="0" borderId="0" xfId="0" applyFont="1" applyAlignment="1">
      <alignment wrapText="1"/>
    </xf>
    <xf numFmtId="0" fontId="27" fillId="0" borderId="1" xfId="0" applyFont="1" applyBorder="1" applyAlignment="1">
      <alignment horizontal="center" wrapText="1"/>
    </xf>
    <xf numFmtId="0" fontId="27" fillId="0" borderId="0" xfId="0" applyFont="1"/>
    <xf numFmtId="0" fontId="26" fillId="0" borderId="0" xfId="0" applyFont="1" applyFill="1" applyAlignment="1">
      <alignment vertical="center"/>
    </xf>
    <xf numFmtId="0" fontId="0" fillId="0" borderId="0" xfId="0" applyFill="1"/>
    <xf numFmtId="0" fontId="26" fillId="0" borderId="7" xfId="0" applyFont="1" applyBorder="1" applyAlignment="1">
      <alignment vertical="center" wrapText="1"/>
    </xf>
    <xf numFmtId="0" fontId="28" fillId="0" borderId="7" xfId="1" applyBorder="1" applyAlignment="1">
      <alignment horizontal="left" vertical="center" wrapText="1"/>
    </xf>
    <xf numFmtId="0" fontId="26" fillId="0" borderId="7" xfId="0" applyFont="1" applyBorder="1" applyAlignment="1">
      <alignment horizontal="left"/>
    </xf>
    <xf numFmtId="1" fontId="26" fillId="0" borderId="7" xfId="0" applyNumberFormat="1" applyFont="1" applyBorder="1" applyAlignment="1">
      <alignment horizontal="center" vertical="center" wrapText="1"/>
    </xf>
    <xf numFmtId="0" fontId="29" fillId="0" borderId="7" xfId="0" applyFont="1" applyBorder="1" applyAlignment="1">
      <alignment horizontal="center" wrapText="1"/>
    </xf>
    <xf numFmtId="0" fontId="30" fillId="0" borderId="7" xfId="0" applyFont="1" applyBorder="1" applyAlignment="1">
      <alignment horizontal="center" wrapText="1"/>
    </xf>
    <xf numFmtId="0" fontId="32" fillId="0" borderId="7" xfId="2" applyFont="1" applyBorder="1" applyAlignment="1">
      <alignment horizontal="center" vertical="center" wrapText="1"/>
    </xf>
    <xf numFmtId="0" fontId="33" fillId="0" borderId="7" xfId="2" applyFont="1" applyBorder="1" applyAlignment="1">
      <alignment horizontal="center" wrapText="1"/>
    </xf>
    <xf numFmtId="164" fontId="33" fillId="0" borderId="7" xfId="2" applyNumberFormat="1" applyFont="1" applyBorder="1" applyAlignment="1">
      <alignment horizontal="center" wrapText="1"/>
    </xf>
    <xf numFmtId="0" fontId="34" fillId="0" borderId="7" xfId="0" applyFont="1" applyBorder="1" applyAlignment="1">
      <alignment horizontal="left" vertical="center"/>
    </xf>
    <xf numFmtId="14" fontId="34" fillId="0" borderId="7" xfId="0" applyNumberFormat="1" applyFont="1" applyBorder="1" applyAlignment="1">
      <alignment horizontal="center" vertical="center"/>
    </xf>
    <xf numFmtId="0" fontId="26" fillId="0" borderId="7" xfId="0" applyFont="1" applyBorder="1" applyAlignment="1">
      <alignment horizontal="center" vertical="center"/>
    </xf>
    <xf numFmtId="0" fontId="34" fillId="0" borderId="7" xfId="0" applyFont="1" applyBorder="1" applyAlignment="1">
      <alignment horizontal="center" vertical="center"/>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8" fillId="7" borderId="8"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4" fillId="0" borderId="0" xfId="0" applyFont="1" applyAlignment="1">
      <alignment horizontal="left"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2" fillId="0" borderId="2" xfId="0" applyFont="1" applyBorder="1" applyAlignment="1">
      <alignment horizontal="left" vertical="center" wrapText="1"/>
    </xf>
    <xf numFmtId="0" fontId="2" fillId="0" borderId="4" xfId="0" applyFont="1" applyBorder="1" applyAlignment="1">
      <alignment horizontal="left" vertical="center" wrapText="1"/>
    </xf>
    <xf numFmtId="0" fontId="3" fillId="3" borderId="1" xfId="0" applyFont="1" applyFill="1" applyBorder="1" applyAlignment="1">
      <alignment horizontal="center" wrapText="1"/>
    </xf>
    <xf numFmtId="0" fontId="3" fillId="3" borderId="2" xfId="0" applyFont="1" applyFill="1" applyBorder="1" applyAlignment="1">
      <alignment horizontal="center" vertical="center" wrapText="1"/>
    </xf>
  </cellXfs>
  <cellStyles count="3">
    <cellStyle name="Hyperlink" xfId="1" builtinId="8"/>
    <cellStyle name="Normal" xfId="0" builtinId="0"/>
    <cellStyle name="Normal 2" xfId="2" xr:uid="{F29A7166-DD3E-43D4-9F70-03D395552974}"/>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oneCellAnchor>
    <xdr:from>
      <xdr:col>1</xdr:col>
      <xdr:colOff>1149350</xdr:colOff>
      <xdr:row>100</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xdr:col>
      <xdr:colOff>304800</xdr:colOff>
      <xdr:row>6</xdr:row>
      <xdr:rowOff>123825</xdr:rowOff>
    </xdr:to>
    <xdr:sp macro="" textlink="">
      <xdr:nvSpPr>
        <xdr:cNvPr id="10241" name="AutoShape 1">
          <a:extLst>
            <a:ext uri="{FF2B5EF4-FFF2-40B4-BE49-F238E27FC236}">
              <a16:creationId xmlns:a16="http://schemas.microsoft.com/office/drawing/2014/main" id="{AE89073A-3D22-455C-B616-BE5D23EBBC72}"/>
            </a:ext>
          </a:extLst>
        </xdr:cNvPr>
        <xdr:cNvSpPr>
          <a:spLocks noChangeAspect="1" noChangeArrowheads="1"/>
        </xdr:cNvSpPr>
      </xdr:nvSpPr>
      <xdr:spPr bwMode="auto">
        <a:xfrm>
          <a:off x="3276600"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5</xdr:row>
      <xdr:rowOff>0</xdr:rowOff>
    </xdr:from>
    <xdr:to>
      <xdr:col>3</xdr:col>
      <xdr:colOff>304800</xdr:colOff>
      <xdr:row>6</xdr:row>
      <xdr:rowOff>123825</xdr:rowOff>
    </xdr:to>
    <xdr:sp macro="" textlink="">
      <xdr:nvSpPr>
        <xdr:cNvPr id="10242" name="AutoShape 2">
          <a:extLst>
            <a:ext uri="{FF2B5EF4-FFF2-40B4-BE49-F238E27FC236}">
              <a16:creationId xmlns:a16="http://schemas.microsoft.com/office/drawing/2014/main" id="{4824E3B1-BCEE-49DA-8D59-5E113F92CC93}"/>
            </a:ext>
          </a:extLst>
        </xdr:cNvPr>
        <xdr:cNvSpPr>
          <a:spLocks noChangeAspect="1" noChangeArrowheads="1"/>
        </xdr:cNvSpPr>
      </xdr:nvSpPr>
      <xdr:spPr bwMode="auto">
        <a:xfrm>
          <a:off x="3276600"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5</xdr:row>
      <xdr:rowOff>0</xdr:rowOff>
    </xdr:from>
    <xdr:to>
      <xdr:col>3</xdr:col>
      <xdr:colOff>304800</xdr:colOff>
      <xdr:row>6</xdr:row>
      <xdr:rowOff>123825</xdr:rowOff>
    </xdr:to>
    <xdr:sp macro="" textlink="">
      <xdr:nvSpPr>
        <xdr:cNvPr id="10244" name="AutoShape 4">
          <a:extLst>
            <a:ext uri="{FF2B5EF4-FFF2-40B4-BE49-F238E27FC236}">
              <a16:creationId xmlns:a16="http://schemas.microsoft.com/office/drawing/2014/main" id="{973E5E84-296F-4BC0-8831-5851FB815B8B}"/>
            </a:ext>
          </a:extLst>
        </xdr:cNvPr>
        <xdr:cNvSpPr>
          <a:spLocks noChangeAspect="1" noChangeArrowheads="1"/>
        </xdr:cNvSpPr>
      </xdr:nvSpPr>
      <xdr:spPr bwMode="auto">
        <a:xfrm>
          <a:off x="3276600" y="108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5</xdr:col>
      <xdr:colOff>722777</xdr:colOff>
      <xdr:row>22</xdr:row>
      <xdr:rowOff>100852</xdr:rowOff>
    </xdr:to>
    <xdr:pic>
      <xdr:nvPicPr>
        <xdr:cNvPr id="3" name="Picture 2">
          <a:extLst>
            <a:ext uri="{FF2B5EF4-FFF2-40B4-BE49-F238E27FC236}">
              <a16:creationId xmlns:a16="http://schemas.microsoft.com/office/drawing/2014/main" id="{D6A41425-525A-4B2B-8CD4-EC37CEF15A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92574"/>
          <a:ext cx="6118410" cy="3059205"/>
        </a:xfrm>
        <a:prstGeom prst="rect">
          <a:avLst/>
        </a:prstGeom>
      </xdr:spPr>
    </xdr:pic>
    <xdr:clientData/>
  </xdr:twoCellAnchor>
  <xdr:twoCellAnchor editAs="oneCell">
    <xdr:from>
      <xdr:col>5</xdr:col>
      <xdr:colOff>599514</xdr:colOff>
      <xdr:row>6</xdr:row>
      <xdr:rowOff>16809</xdr:rowOff>
    </xdr:from>
    <xdr:to>
      <xdr:col>14</xdr:col>
      <xdr:colOff>100851</xdr:colOff>
      <xdr:row>22</xdr:row>
      <xdr:rowOff>128867</xdr:rowOff>
    </xdr:to>
    <xdr:pic>
      <xdr:nvPicPr>
        <xdr:cNvPr id="5" name="Picture 4">
          <a:extLst>
            <a:ext uri="{FF2B5EF4-FFF2-40B4-BE49-F238E27FC236}">
              <a16:creationId xmlns:a16="http://schemas.microsoft.com/office/drawing/2014/main" id="{C731B686-ACD3-4272-842A-9556F0C8E6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95147" y="1288677"/>
          <a:ext cx="5782233" cy="2891117"/>
        </a:xfrm>
        <a:prstGeom prst="rect">
          <a:avLst/>
        </a:prstGeom>
      </xdr:spPr>
    </xdr:pic>
    <xdr:clientData/>
  </xdr:twoCellAnchor>
  <xdr:twoCellAnchor editAs="oneCell">
    <xdr:from>
      <xdr:col>0</xdr:col>
      <xdr:colOff>0</xdr:colOff>
      <xdr:row>23</xdr:row>
      <xdr:rowOff>5603</xdr:rowOff>
    </xdr:from>
    <xdr:to>
      <xdr:col>5</xdr:col>
      <xdr:colOff>565896</xdr:colOff>
      <xdr:row>40</xdr:row>
      <xdr:rowOff>33618</xdr:rowOff>
    </xdr:to>
    <xdr:pic>
      <xdr:nvPicPr>
        <xdr:cNvPr id="11" name="Picture 10">
          <a:extLst>
            <a:ext uri="{FF2B5EF4-FFF2-40B4-BE49-F238E27FC236}">
              <a16:creationId xmlns:a16="http://schemas.microsoft.com/office/drawing/2014/main" id="{87D0C43D-DF08-4C01-A498-9187206FAAF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230221"/>
          <a:ext cx="5961529" cy="2980765"/>
        </a:xfrm>
        <a:prstGeom prst="rect">
          <a:avLst/>
        </a:prstGeom>
      </xdr:spPr>
    </xdr:pic>
    <xdr:clientData/>
  </xdr:twoCellAnchor>
  <xdr:twoCellAnchor editAs="oneCell">
    <xdr:from>
      <xdr:col>5</xdr:col>
      <xdr:colOff>560294</xdr:colOff>
      <xdr:row>23</xdr:row>
      <xdr:rowOff>5603</xdr:rowOff>
    </xdr:from>
    <xdr:to>
      <xdr:col>14</xdr:col>
      <xdr:colOff>50428</xdr:colOff>
      <xdr:row>39</xdr:row>
      <xdr:rowOff>112060</xdr:rowOff>
    </xdr:to>
    <xdr:pic>
      <xdr:nvPicPr>
        <xdr:cNvPr id="13" name="Picture 12">
          <a:extLst>
            <a:ext uri="{FF2B5EF4-FFF2-40B4-BE49-F238E27FC236}">
              <a16:creationId xmlns:a16="http://schemas.microsoft.com/office/drawing/2014/main" id="{4D6BC20E-AD42-4CC6-AA31-C0E84A24109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55927" y="4230221"/>
          <a:ext cx="5771030" cy="2885515"/>
        </a:xfrm>
        <a:prstGeom prst="rect">
          <a:avLst/>
        </a:prstGeom>
      </xdr:spPr>
    </xdr:pic>
    <xdr:clientData/>
  </xdr:twoCellAnchor>
  <xdr:twoCellAnchor editAs="oneCell">
    <xdr:from>
      <xdr:col>0</xdr:col>
      <xdr:colOff>50426</xdr:colOff>
      <xdr:row>45</xdr:row>
      <xdr:rowOff>58828</xdr:rowOff>
    </xdr:from>
    <xdr:to>
      <xdr:col>5</xdr:col>
      <xdr:colOff>565900</xdr:colOff>
      <xdr:row>62</xdr:row>
      <xdr:rowOff>61632</xdr:rowOff>
    </xdr:to>
    <xdr:pic>
      <xdr:nvPicPr>
        <xdr:cNvPr id="15" name="Picture 14">
          <a:extLst>
            <a:ext uri="{FF2B5EF4-FFF2-40B4-BE49-F238E27FC236}">
              <a16:creationId xmlns:a16="http://schemas.microsoft.com/office/drawing/2014/main" id="{F9F72121-4D6A-4764-8F92-1CEB239925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26" y="8177490"/>
          <a:ext cx="5911107" cy="2955554"/>
        </a:xfrm>
        <a:prstGeom prst="rect">
          <a:avLst/>
        </a:prstGeom>
      </xdr:spPr>
    </xdr:pic>
    <xdr:clientData/>
  </xdr:twoCellAnchor>
  <xdr:twoCellAnchor editAs="oneCell">
    <xdr:from>
      <xdr:col>5</xdr:col>
      <xdr:colOff>593912</xdr:colOff>
      <xdr:row>45</xdr:row>
      <xdr:rowOff>28014</xdr:rowOff>
    </xdr:from>
    <xdr:to>
      <xdr:col>14</xdr:col>
      <xdr:colOff>565900</xdr:colOff>
      <xdr:row>63</xdr:row>
      <xdr:rowOff>28014</xdr:rowOff>
    </xdr:to>
    <xdr:pic>
      <xdr:nvPicPr>
        <xdr:cNvPr id="17" name="Picture 16">
          <a:extLst>
            <a:ext uri="{FF2B5EF4-FFF2-40B4-BE49-F238E27FC236}">
              <a16:creationId xmlns:a16="http://schemas.microsoft.com/office/drawing/2014/main" id="{49E50E61-CF33-458C-AF61-20E81253073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989545" y="8146676"/>
          <a:ext cx="6252884" cy="3126442"/>
        </a:xfrm>
        <a:prstGeom prst="rect">
          <a:avLst/>
        </a:prstGeom>
      </xdr:spPr>
    </xdr:pic>
    <xdr:clientData/>
  </xdr:twoCellAnchor>
  <xdr:twoCellAnchor editAs="oneCell">
    <xdr:from>
      <xdr:col>15</xdr:col>
      <xdr:colOff>11206</xdr:colOff>
      <xdr:row>45</xdr:row>
      <xdr:rowOff>16809</xdr:rowOff>
    </xdr:from>
    <xdr:to>
      <xdr:col>24</xdr:col>
      <xdr:colOff>565897</xdr:colOff>
      <xdr:row>63</xdr:row>
      <xdr:rowOff>16808</xdr:rowOff>
    </xdr:to>
    <xdr:pic>
      <xdr:nvPicPr>
        <xdr:cNvPr id="19" name="Picture 18">
          <a:extLst>
            <a:ext uri="{FF2B5EF4-FFF2-40B4-BE49-F238E27FC236}">
              <a16:creationId xmlns:a16="http://schemas.microsoft.com/office/drawing/2014/main" id="{A2E76BDE-B859-4FC1-9B98-C4BBD32F19B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320868" y="8135471"/>
          <a:ext cx="6252882" cy="3126441"/>
        </a:xfrm>
        <a:prstGeom prst="rect">
          <a:avLst/>
        </a:prstGeom>
      </xdr:spPr>
    </xdr:pic>
    <xdr:clientData/>
  </xdr:twoCellAnchor>
  <xdr:twoCellAnchor editAs="oneCell">
    <xdr:from>
      <xdr:col>0</xdr:col>
      <xdr:colOff>44822</xdr:colOff>
      <xdr:row>64</xdr:row>
      <xdr:rowOff>72838</xdr:rowOff>
    </xdr:from>
    <xdr:to>
      <xdr:col>5</xdr:col>
      <xdr:colOff>543484</xdr:colOff>
      <xdr:row>81</xdr:row>
      <xdr:rowOff>67235</xdr:rowOff>
    </xdr:to>
    <xdr:pic>
      <xdr:nvPicPr>
        <xdr:cNvPr id="21" name="Picture 20">
          <a:extLst>
            <a:ext uri="{FF2B5EF4-FFF2-40B4-BE49-F238E27FC236}">
              <a16:creationId xmlns:a16="http://schemas.microsoft.com/office/drawing/2014/main" id="{FC830800-89B2-466E-AF1E-BFD3D27CCD4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4822" y="11491632"/>
          <a:ext cx="5894295" cy="2947148"/>
        </a:xfrm>
        <a:prstGeom prst="rect">
          <a:avLst/>
        </a:prstGeom>
      </xdr:spPr>
    </xdr:pic>
    <xdr:clientData/>
  </xdr:twoCellAnchor>
  <xdr:twoCellAnchor editAs="oneCell">
    <xdr:from>
      <xdr:col>5</xdr:col>
      <xdr:colOff>442632</xdr:colOff>
      <xdr:row>63</xdr:row>
      <xdr:rowOff>109255</xdr:rowOff>
    </xdr:from>
    <xdr:to>
      <xdr:col>14</xdr:col>
      <xdr:colOff>599515</xdr:colOff>
      <xdr:row>82</xdr:row>
      <xdr:rowOff>28014</xdr:rowOff>
    </xdr:to>
    <xdr:pic>
      <xdr:nvPicPr>
        <xdr:cNvPr id="23" name="Picture 22">
          <a:extLst>
            <a:ext uri="{FF2B5EF4-FFF2-40B4-BE49-F238E27FC236}">
              <a16:creationId xmlns:a16="http://schemas.microsoft.com/office/drawing/2014/main" id="{636710D5-7D4B-4059-8021-391A173AE60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38265" y="11354359"/>
          <a:ext cx="6437779" cy="3218890"/>
        </a:xfrm>
        <a:prstGeom prst="rect">
          <a:avLst/>
        </a:prstGeom>
      </xdr:spPr>
    </xdr:pic>
    <xdr:clientData/>
  </xdr:twoCellAnchor>
  <xdr:twoCellAnchor editAs="oneCell">
    <xdr:from>
      <xdr:col>15</xdr:col>
      <xdr:colOff>33616</xdr:colOff>
      <xdr:row>64</xdr:row>
      <xdr:rowOff>16806</xdr:rowOff>
    </xdr:from>
    <xdr:to>
      <xdr:col>24</xdr:col>
      <xdr:colOff>487458</xdr:colOff>
      <xdr:row>81</xdr:row>
      <xdr:rowOff>140072</xdr:rowOff>
    </xdr:to>
    <xdr:pic>
      <xdr:nvPicPr>
        <xdr:cNvPr id="25" name="Picture 24">
          <a:extLst>
            <a:ext uri="{FF2B5EF4-FFF2-40B4-BE49-F238E27FC236}">
              <a16:creationId xmlns:a16="http://schemas.microsoft.com/office/drawing/2014/main" id="{E3D4B21D-0710-4F16-B785-469CD45952A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343278" y="11435600"/>
          <a:ext cx="6152033" cy="3076017"/>
        </a:xfrm>
        <a:prstGeom prst="rect">
          <a:avLst/>
        </a:prstGeom>
      </xdr:spPr>
    </xdr:pic>
    <xdr:clientData/>
  </xdr:twoCellAnchor>
  <xdr:twoCellAnchor editAs="oneCell">
    <xdr:from>
      <xdr:col>0</xdr:col>
      <xdr:colOff>39220</xdr:colOff>
      <xdr:row>83</xdr:row>
      <xdr:rowOff>44822</xdr:rowOff>
    </xdr:from>
    <xdr:to>
      <xdr:col>5</xdr:col>
      <xdr:colOff>459440</xdr:colOff>
      <xdr:row>100</xdr:row>
      <xdr:rowOff>0</xdr:rowOff>
    </xdr:to>
    <xdr:pic>
      <xdr:nvPicPr>
        <xdr:cNvPr id="27" name="Picture 26">
          <a:extLst>
            <a:ext uri="{FF2B5EF4-FFF2-40B4-BE49-F238E27FC236}">
              <a16:creationId xmlns:a16="http://schemas.microsoft.com/office/drawing/2014/main" id="{D5DEA738-EBD6-451D-9AFE-AFB2B116F6B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220" y="14763749"/>
          <a:ext cx="5815853" cy="2907927"/>
        </a:xfrm>
        <a:prstGeom prst="rect">
          <a:avLst/>
        </a:prstGeom>
      </xdr:spPr>
    </xdr:pic>
    <xdr:clientData/>
  </xdr:twoCellAnchor>
  <xdr:twoCellAnchor editAs="oneCell">
    <xdr:from>
      <xdr:col>5</xdr:col>
      <xdr:colOff>493058</xdr:colOff>
      <xdr:row>82</xdr:row>
      <xdr:rowOff>162486</xdr:rowOff>
    </xdr:from>
    <xdr:to>
      <xdr:col>14</xdr:col>
      <xdr:colOff>565897</xdr:colOff>
      <xdr:row>101</xdr:row>
      <xdr:rowOff>39221</xdr:rowOff>
    </xdr:to>
    <xdr:pic>
      <xdr:nvPicPr>
        <xdr:cNvPr id="29" name="Picture 28">
          <a:extLst>
            <a:ext uri="{FF2B5EF4-FFF2-40B4-BE49-F238E27FC236}">
              <a16:creationId xmlns:a16="http://schemas.microsoft.com/office/drawing/2014/main" id="{3E04E12F-8849-46EC-97F4-FE573FDDF86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888691" y="14707721"/>
          <a:ext cx="6353735" cy="3176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67234</xdr:colOff>
      <xdr:row>5</xdr:row>
      <xdr:rowOff>78441</xdr:rowOff>
    </xdr:from>
    <xdr:to>
      <xdr:col>3</xdr:col>
      <xdr:colOff>465041</xdr:colOff>
      <xdr:row>18</xdr:row>
      <xdr:rowOff>44822</xdr:rowOff>
    </xdr:to>
    <xdr:pic>
      <xdr:nvPicPr>
        <xdr:cNvPr id="3" name="Picture 2">
          <a:extLst>
            <a:ext uri="{FF2B5EF4-FFF2-40B4-BE49-F238E27FC236}">
              <a16:creationId xmlns:a16="http://schemas.microsoft.com/office/drawing/2014/main" id="{B5A0F282-4902-4254-B19D-6D51824C1A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234" y="986117"/>
          <a:ext cx="4482352" cy="2241176"/>
        </a:xfrm>
        <a:prstGeom prst="rect">
          <a:avLst/>
        </a:prstGeom>
      </xdr:spPr>
    </xdr:pic>
    <xdr:clientData/>
  </xdr:twoCellAnchor>
  <xdr:twoCellAnchor editAs="oneCell">
    <xdr:from>
      <xdr:col>3</xdr:col>
      <xdr:colOff>481852</xdr:colOff>
      <xdr:row>5</xdr:row>
      <xdr:rowOff>123263</xdr:rowOff>
    </xdr:from>
    <xdr:to>
      <xdr:col>10</xdr:col>
      <xdr:colOff>44824</xdr:colOff>
      <xdr:row>18</xdr:row>
      <xdr:rowOff>25211</xdr:rowOff>
    </xdr:to>
    <xdr:pic>
      <xdr:nvPicPr>
        <xdr:cNvPr id="5" name="Picture 4">
          <a:extLst>
            <a:ext uri="{FF2B5EF4-FFF2-40B4-BE49-F238E27FC236}">
              <a16:creationId xmlns:a16="http://schemas.microsoft.com/office/drawing/2014/main" id="{339524CE-A979-4E39-8631-6BE1471540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6397" y="1030939"/>
          <a:ext cx="4353486" cy="2176743"/>
        </a:xfrm>
        <a:prstGeom prst="rect">
          <a:avLst/>
        </a:prstGeom>
      </xdr:spPr>
    </xdr:pic>
    <xdr:clientData/>
  </xdr:twoCellAnchor>
  <xdr:twoCellAnchor editAs="oneCell">
    <xdr:from>
      <xdr:col>10</xdr:col>
      <xdr:colOff>11205</xdr:colOff>
      <xdr:row>4</xdr:row>
      <xdr:rowOff>162485</xdr:rowOff>
    </xdr:from>
    <xdr:to>
      <xdr:col>17</xdr:col>
      <xdr:colOff>330571</xdr:colOff>
      <xdr:row>18</xdr:row>
      <xdr:rowOff>89647</xdr:rowOff>
    </xdr:to>
    <xdr:pic>
      <xdr:nvPicPr>
        <xdr:cNvPr id="7" name="Picture 6">
          <a:extLst>
            <a:ext uri="{FF2B5EF4-FFF2-40B4-BE49-F238E27FC236}">
              <a16:creationId xmlns:a16="http://schemas.microsoft.com/office/drawing/2014/main" id="{FC4EBBAE-6537-4827-92C9-7868862843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86264" y="896471"/>
          <a:ext cx="4751293" cy="23756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114300</xdr:rowOff>
    </xdr:from>
    <xdr:to>
      <xdr:col>5</xdr:col>
      <xdr:colOff>38100</xdr:colOff>
      <xdr:row>15</xdr:row>
      <xdr:rowOff>114300</xdr:rowOff>
    </xdr:to>
    <xdr:pic>
      <xdr:nvPicPr>
        <xdr:cNvPr id="3" name="Picture 2">
          <a:extLst>
            <a:ext uri="{FF2B5EF4-FFF2-40B4-BE49-F238E27FC236}">
              <a16:creationId xmlns:a16="http://schemas.microsoft.com/office/drawing/2014/main" id="{FAD29D14-4A24-4B1C-B6F6-878B034C3B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71513"/>
          <a:ext cx="4572000" cy="2286000"/>
        </a:xfrm>
        <a:prstGeom prst="rect">
          <a:avLst/>
        </a:prstGeom>
      </xdr:spPr>
    </xdr:pic>
    <xdr:clientData/>
  </xdr:twoCellAnchor>
  <xdr:twoCellAnchor editAs="oneCell">
    <xdr:from>
      <xdr:col>5</xdr:col>
      <xdr:colOff>76200</xdr:colOff>
      <xdr:row>3</xdr:row>
      <xdr:rowOff>90487</xdr:rowOff>
    </xdr:from>
    <xdr:to>
      <xdr:col>12</xdr:col>
      <xdr:colOff>114297</xdr:colOff>
      <xdr:row>15</xdr:row>
      <xdr:rowOff>90486</xdr:rowOff>
    </xdr:to>
    <xdr:pic>
      <xdr:nvPicPr>
        <xdr:cNvPr id="5" name="Picture 4">
          <a:extLst>
            <a:ext uri="{FF2B5EF4-FFF2-40B4-BE49-F238E27FC236}">
              <a16:creationId xmlns:a16="http://schemas.microsoft.com/office/drawing/2014/main" id="{F779F6A6-8616-42F8-A23F-FB4773CCE9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10100" y="647700"/>
          <a:ext cx="4571997" cy="2285999"/>
        </a:xfrm>
        <a:prstGeom prst="rect">
          <a:avLst/>
        </a:prstGeom>
      </xdr:spPr>
    </xdr:pic>
    <xdr:clientData/>
  </xdr:twoCellAnchor>
  <xdr:twoCellAnchor editAs="oneCell">
    <xdr:from>
      <xdr:col>0</xdr:col>
      <xdr:colOff>57150</xdr:colOff>
      <xdr:row>15</xdr:row>
      <xdr:rowOff>157161</xdr:rowOff>
    </xdr:from>
    <xdr:to>
      <xdr:col>4</xdr:col>
      <xdr:colOff>638178</xdr:colOff>
      <xdr:row>28</xdr:row>
      <xdr:rowOff>38100</xdr:rowOff>
    </xdr:to>
    <xdr:pic>
      <xdr:nvPicPr>
        <xdr:cNvPr id="7" name="Picture 6">
          <a:extLst>
            <a:ext uri="{FF2B5EF4-FFF2-40B4-BE49-F238E27FC236}">
              <a16:creationId xmlns:a16="http://schemas.microsoft.com/office/drawing/2014/main" id="{EF415D20-ED98-44A7-B539-DBAA254A096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 y="3000374"/>
          <a:ext cx="4467228" cy="2233614"/>
        </a:xfrm>
        <a:prstGeom prst="rect">
          <a:avLst/>
        </a:prstGeom>
      </xdr:spPr>
    </xdr:pic>
    <xdr:clientData/>
  </xdr:twoCellAnchor>
  <xdr:twoCellAnchor editAs="oneCell">
    <xdr:from>
      <xdr:col>5</xdr:col>
      <xdr:colOff>52388</xdr:colOff>
      <xdr:row>15</xdr:row>
      <xdr:rowOff>121442</xdr:rowOff>
    </xdr:from>
    <xdr:to>
      <xdr:col>11</xdr:col>
      <xdr:colOff>628653</xdr:colOff>
      <xdr:row>28</xdr:row>
      <xdr:rowOff>0</xdr:rowOff>
    </xdr:to>
    <xdr:pic>
      <xdr:nvPicPr>
        <xdr:cNvPr id="9" name="Picture 8">
          <a:extLst>
            <a:ext uri="{FF2B5EF4-FFF2-40B4-BE49-F238E27FC236}">
              <a16:creationId xmlns:a16="http://schemas.microsoft.com/office/drawing/2014/main" id="{7BCCE6DE-A074-46A8-B2AD-05BB042B8DF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86288" y="2964655"/>
          <a:ext cx="4462465" cy="2231233"/>
        </a:xfrm>
        <a:prstGeom prst="rect">
          <a:avLst/>
        </a:prstGeom>
      </xdr:spPr>
    </xdr:pic>
    <xdr:clientData/>
  </xdr:twoCellAnchor>
  <xdr:twoCellAnchor editAs="oneCell">
    <xdr:from>
      <xdr:col>0</xdr:col>
      <xdr:colOff>0</xdr:colOff>
      <xdr:row>29</xdr:row>
      <xdr:rowOff>114300</xdr:rowOff>
    </xdr:from>
    <xdr:to>
      <xdr:col>5</xdr:col>
      <xdr:colOff>9526</xdr:colOff>
      <xdr:row>41</xdr:row>
      <xdr:rowOff>42863</xdr:rowOff>
    </xdr:to>
    <xdr:pic>
      <xdr:nvPicPr>
        <xdr:cNvPr id="11" name="Picture 10">
          <a:extLst>
            <a:ext uri="{FF2B5EF4-FFF2-40B4-BE49-F238E27FC236}">
              <a16:creationId xmlns:a16="http://schemas.microsoft.com/office/drawing/2014/main" id="{064ECDBE-6C68-4667-A7FF-458EE1425C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505450"/>
          <a:ext cx="4543426" cy="2271713"/>
        </a:xfrm>
        <a:prstGeom prst="rect">
          <a:avLst/>
        </a:prstGeom>
      </xdr:spPr>
    </xdr:pic>
    <xdr:clientData/>
  </xdr:twoCellAnchor>
  <xdr:twoCellAnchor editAs="oneCell">
    <xdr:from>
      <xdr:col>5</xdr:col>
      <xdr:colOff>33338</xdr:colOff>
      <xdr:row>28</xdr:row>
      <xdr:rowOff>185737</xdr:rowOff>
    </xdr:from>
    <xdr:to>
      <xdr:col>11</xdr:col>
      <xdr:colOff>642937</xdr:colOff>
      <xdr:row>40</xdr:row>
      <xdr:rowOff>90487</xdr:rowOff>
    </xdr:to>
    <xdr:pic>
      <xdr:nvPicPr>
        <xdr:cNvPr id="13" name="Picture 12">
          <a:extLst>
            <a:ext uri="{FF2B5EF4-FFF2-40B4-BE49-F238E27FC236}">
              <a16:creationId xmlns:a16="http://schemas.microsoft.com/office/drawing/2014/main" id="{DE231596-C611-4225-A10C-95353135C85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67238" y="5381625"/>
          <a:ext cx="4495799" cy="2247900"/>
        </a:xfrm>
        <a:prstGeom prst="rect">
          <a:avLst/>
        </a:prstGeom>
      </xdr:spPr>
    </xdr:pic>
    <xdr:clientData/>
  </xdr:twoCellAnchor>
  <xdr:twoCellAnchor editAs="oneCell">
    <xdr:from>
      <xdr:col>0</xdr:col>
      <xdr:colOff>28575</xdr:colOff>
      <xdr:row>41</xdr:row>
      <xdr:rowOff>61913</xdr:rowOff>
    </xdr:from>
    <xdr:to>
      <xdr:col>4</xdr:col>
      <xdr:colOff>638174</xdr:colOff>
      <xdr:row>52</xdr:row>
      <xdr:rowOff>176213</xdr:rowOff>
    </xdr:to>
    <xdr:pic>
      <xdr:nvPicPr>
        <xdr:cNvPr id="15" name="Picture 14">
          <a:extLst>
            <a:ext uri="{FF2B5EF4-FFF2-40B4-BE49-F238E27FC236}">
              <a16:creationId xmlns:a16="http://schemas.microsoft.com/office/drawing/2014/main" id="{EB6A13DB-D655-4DC8-A559-2AA4DDEA1A7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8575" y="7796213"/>
          <a:ext cx="4495799" cy="2247900"/>
        </a:xfrm>
        <a:prstGeom prst="rect">
          <a:avLst/>
        </a:prstGeom>
      </xdr:spPr>
    </xdr:pic>
    <xdr:clientData/>
  </xdr:twoCellAnchor>
  <xdr:twoCellAnchor editAs="oneCell">
    <xdr:from>
      <xdr:col>5</xdr:col>
      <xdr:colOff>9525</xdr:colOff>
      <xdr:row>41</xdr:row>
      <xdr:rowOff>23812</xdr:rowOff>
    </xdr:from>
    <xdr:to>
      <xdr:col>11</xdr:col>
      <xdr:colOff>638175</xdr:colOff>
      <xdr:row>52</xdr:row>
      <xdr:rowOff>147637</xdr:rowOff>
    </xdr:to>
    <xdr:pic>
      <xdr:nvPicPr>
        <xdr:cNvPr id="17" name="Picture 16">
          <a:extLst>
            <a:ext uri="{FF2B5EF4-FFF2-40B4-BE49-F238E27FC236}">
              <a16:creationId xmlns:a16="http://schemas.microsoft.com/office/drawing/2014/main" id="{6A62FB0A-555C-4B77-B52D-FAC0A665C62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543425" y="7758112"/>
          <a:ext cx="4514850" cy="2257425"/>
        </a:xfrm>
        <a:prstGeom prst="rect">
          <a:avLst/>
        </a:prstGeom>
      </xdr:spPr>
    </xdr:pic>
    <xdr:clientData/>
  </xdr:twoCellAnchor>
  <xdr:twoCellAnchor editAs="oneCell">
    <xdr:from>
      <xdr:col>0</xdr:col>
      <xdr:colOff>38100</xdr:colOff>
      <xdr:row>56</xdr:row>
      <xdr:rowOff>69055</xdr:rowOff>
    </xdr:from>
    <xdr:to>
      <xdr:col>4</xdr:col>
      <xdr:colOff>642938</xdr:colOff>
      <xdr:row>67</xdr:row>
      <xdr:rowOff>166687</xdr:rowOff>
    </xdr:to>
    <xdr:pic>
      <xdr:nvPicPr>
        <xdr:cNvPr id="19" name="Picture 18">
          <a:extLst>
            <a:ext uri="{FF2B5EF4-FFF2-40B4-BE49-F238E27FC236}">
              <a16:creationId xmlns:a16="http://schemas.microsoft.com/office/drawing/2014/main" id="{72F7CC08-74CF-40E9-991E-5A58EB1FF5E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0675143"/>
          <a:ext cx="4491038" cy="2245519"/>
        </a:xfrm>
        <a:prstGeom prst="rect">
          <a:avLst/>
        </a:prstGeom>
      </xdr:spPr>
    </xdr:pic>
    <xdr:clientData/>
  </xdr:twoCellAnchor>
  <xdr:twoCellAnchor editAs="oneCell">
    <xdr:from>
      <xdr:col>5</xdr:col>
      <xdr:colOff>47625</xdr:colOff>
      <xdr:row>56</xdr:row>
      <xdr:rowOff>35718</xdr:rowOff>
    </xdr:from>
    <xdr:to>
      <xdr:col>11</xdr:col>
      <xdr:colOff>585788</xdr:colOff>
      <xdr:row>67</xdr:row>
      <xdr:rowOff>100013</xdr:rowOff>
    </xdr:to>
    <xdr:pic>
      <xdr:nvPicPr>
        <xdr:cNvPr id="21" name="Picture 20">
          <a:extLst>
            <a:ext uri="{FF2B5EF4-FFF2-40B4-BE49-F238E27FC236}">
              <a16:creationId xmlns:a16="http://schemas.microsoft.com/office/drawing/2014/main" id="{0A1DC3C9-0C33-4951-A1DA-F31C79B6E4F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81525" y="10641806"/>
          <a:ext cx="4424363" cy="22121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portal.emodnet-bathymetry.eu/" TargetMode="External"/><Relationship Id="rId7" Type="http://schemas.openxmlformats.org/officeDocument/2006/relationships/hyperlink" Target="https://ows.emodnet-bathymetry.eu/wcs" TargetMode="External"/><Relationship Id="rId2" Type="http://schemas.openxmlformats.org/officeDocument/2006/relationships/hyperlink" Target="https://geo-service.maris.nl/emodnet_bathymetry/wms?request=getcapabilities" TargetMode="External"/><Relationship Id="rId1" Type="http://schemas.openxmlformats.org/officeDocument/2006/relationships/hyperlink" Target="https://www.emodnet-bathymetry.eu/search" TargetMode="External"/><Relationship Id="rId6" Type="http://schemas.openxmlformats.org/officeDocument/2006/relationships/hyperlink" Target="https://geo-service.maris.nl/emodnet_bathymetry/wfs?request=getcapabilities"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B5" sqref="B5"/>
    </sheetView>
  </sheetViews>
  <sheetFormatPr defaultRowHeight="14.25"/>
  <cols>
    <col min="1" max="1" width="14" bestFit="1" customWidth="1"/>
    <col min="2" max="2" width="27.1328125" customWidth="1"/>
    <col min="5" max="5" width="13.46484375" customWidth="1"/>
    <col min="6" max="6" width="20.796875" customWidth="1"/>
    <col min="7" max="7" width="14.1328125" customWidth="1"/>
    <col min="8" max="8" width="14.6640625" bestFit="1" customWidth="1"/>
  </cols>
  <sheetData>
    <row r="1" spans="1:8" s="16" customFormat="1" ht="13.5">
      <c r="A1" s="18" t="s">
        <v>0</v>
      </c>
      <c r="B1" s="18" t="s">
        <v>1</v>
      </c>
      <c r="C1" s="7"/>
      <c r="D1" s="7"/>
      <c r="E1" s="2" t="s">
        <v>11</v>
      </c>
      <c r="F1" s="2" t="s">
        <v>12</v>
      </c>
      <c r="G1" s="2" t="s">
        <v>13</v>
      </c>
      <c r="H1" s="2" t="s">
        <v>14</v>
      </c>
    </row>
    <row r="2" spans="1:8" s="16" customFormat="1" ht="23.25">
      <c r="A2" s="46" t="s">
        <v>2</v>
      </c>
      <c r="B2" s="11" t="s">
        <v>2</v>
      </c>
      <c r="C2" s="7"/>
      <c r="D2" s="7"/>
      <c r="E2" s="10" t="s">
        <v>2</v>
      </c>
      <c r="F2" s="11" t="s">
        <v>15</v>
      </c>
      <c r="G2" s="11" t="s">
        <v>16</v>
      </c>
      <c r="H2" s="11" t="s">
        <v>17</v>
      </c>
    </row>
    <row r="3" spans="1:8" s="16" customFormat="1" ht="58.15">
      <c r="A3" s="46" t="s">
        <v>3</v>
      </c>
      <c r="B3" s="28" t="s">
        <v>50</v>
      </c>
      <c r="C3" s="7"/>
      <c r="D3" s="7"/>
      <c r="E3" s="10" t="s">
        <v>3</v>
      </c>
      <c r="F3" s="11" t="s">
        <v>18</v>
      </c>
      <c r="G3" s="11" t="s">
        <v>16</v>
      </c>
      <c r="H3" s="11" t="s">
        <v>19</v>
      </c>
    </row>
    <row r="4" spans="1:8" s="16" customFormat="1" ht="81.400000000000006">
      <c r="A4" s="46" t="s">
        <v>4</v>
      </c>
      <c r="B4" s="11" t="s">
        <v>5</v>
      </c>
      <c r="C4" s="7"/>
      <c r="D4" s="7"/>
      <c r="E4" s="10" t="s">
        <v>4</v>
      </c>
      <c r="F4" s="11" t="s">
        <v>20</v>
      </c>
      <c r="G4" s="11" t="s">
        <v>16</v>
      </c>
      <c r="H4" s="11" t="s">
        <v>19</v>
      </c>
    </row>
    <row r="5" spans="1:8" s="16" customFormat="1" ht="93">
      <c r="A5" s="46" t="s">
        <v>6</v>
      </c>
      <c r="B5" s="11" t="s">
        <v>7</v>
      </c>
      <c r="C5" s="7"/>
      <c r="D5" s="7"/>
      <c r="E5" s="10" t="s">
        <v>6</v>
      </c>
      <c r="F5" s="11" t="s">
        <v>21</v>
      </c>
      <c r="G5" s="11" t="s">
        <v>22</v>
      </c>
      <c r="H5" s="11" t="s">
        <v>23</v>
      </c>
    </row>
    <row r="6" spans="1:8" s="16" customFormat="1" ht="81.400000000000006">
      <c r="A6" s="46" t="s">
        <v>8</v>
      </c>
      <c r="B6" s="23" t="s">
        <v>36</v>
      </c>
      <c r="C6" s="7"/>
      <c r="D6" s="7"/>
      <c r="E6" s="10" t="s">
        <v>8</v>
      </c>
      <c r="F6" s="11" t="s">
        <v>15</v>
      </c>
      <c r="G6" s="11" t="s">
        <v>24</v>
      </c>
      <c r="H6" s="11" t="s">
        <v>17</v>
      </c>
    </row>
    <row r="7" spans="1:8" s="16" customFormat="1" ht="58.15">
      <c r="A7" s="46" t="s">
        <v>9</v>
      </c>
      <c r="B7" s="11" t="s">
        <v>48</v>
      </c>
      <c r="C7" s="7"/>
      <c r="D7" s="7"/>
      <c r="E7" s="10" t="s">
        <v>9</v>
      </c>
      <c r="F7" s="11" t="s">
        <v>25</v>
      </c>
      <c r="G7" s="11" t="s">
        <v>47</v>
      </c>
      <c r="H7" s="11" t="s">
        <v>49</v>
      </c>
    </row>
    <row r="8" spans="1:8" s="16" customFormat="1" ht="116.25">
      <c r="A8" s="46" t="s">
        <v>10</v>
      </c>
      <c r="B8" s="11" t="s">
        <v>44</v>
      </c>
      <c r="C8" s="7"/>
      <c r="D8" s="7"/>
      <c r="E8" s="141" t="s">
        <v>10</v>
      </c>
      <c r="F8" s="142" t="s">
        <v>26</v>
      </c>
      <c r="G8" s="142" t="s">
        <v>16</v>
      </c>
      <c r="H8" s="3" t="s">
        <v>46</v>
      </c>
    </row>
    <row r="9" spans="1:8" s="16" customFormat="1" ht="23.25">
      <c r="A9" s="7"/>
      <c r="B9" s="7"/>
      <c r="C9" s="7"/>
      <c r="D9" s="7"/>
      <c r="E9" s="141"/>
      <c r="F9" s="142"/>
      <c r="G9" s="142"/>
      <c r="H9" s="19" t="s">
        <v>45</v>
      </c>
    </row>
    <row r="10" spans="1:8" s="16" customFormat="1" ht="13.5">
      <c r="E10" s="7" t="s">
        <v>29</v>
      </c>
      <c r="F10" s="20"/>
      <c r="G10" s="20"/>
      <c r="H10" s="20"/>
    </row>
    <row r="11" spans="1:8" s="16" customFormat="1" ht="13.5">
      <c r="E11" s="7" t="s">
        <v>30</v>
      </c>
      <c r="F11" s="20"/>
      <c r="G11" s="20"/>
      <c r="H11" s="20"/>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G76"/>
  <sheetViews>
    <sheetView topLeftCell="A80" zoomScale="85" zoomScaleNormal="85" workbookViewId="0">
      <selection activeCell="F104" sqref="F104:H108"/>
    </sheetView>
  </sheetViews>
  <sheetFormatPr defaultColWidth="8.86328125" defaultRowHeight="13.5"/>
  <cols>
    <col min="1" max="1" width="19.86328125" style="92" customWidth="1"/>
    <col min="2" max="2" width="11.86328125" style="92" customWidth="1"/>
    <col min="3" max="3" width="14.1328125" style="92" customWidth="1"/>
    <col min="4" max="4" width="14.86328125" style="92" customWidth="1"/>
    <col min="5" max="5" width="14.796875" style="92" customWidth="1"/>
    <col min="6" max="6" width="17" style="92" customWidth="1"/>
    <col min="7" max="16384" width="8.86328125" style="92"/>
  </cols>
  <sheetData>
    <row r="1" spans="1:6">
      <c r="A1" s="89" t="s">
        <v>250</v>
      </c>
    </row>
    <row r="2" spans="1:6" ht="15">
      <c r="A2" s="6" t="s">
        <v>65</v>
      </c>
    </row>
    <row r="3" spans="1:6" s="66" customFormat="1">
      <c r="A3" s="61" t="s">
        <v>67</v>
      </c>
      <c r="B3" s="61"/>
      <c r="C3" s="61"/>
      <c r="D3" s="92"/>
      <c r="E3" s="92"/>
      <c r="F3" s="92"/>
    </row>
    <row r="4" spans="1:6" ht="30" customHeight="1">
      <c r="A4" s="86" t="s">
        <v>39</v>
      </c>
      <c r="B4" s="86" t="s">
        <v>40</v>
      </c>
      <c r="C4" s="86" t="s">
        <v>68</v>
      </c>
    </row>
    <row r="5" spans="1:6">
      <c r="A5" s="85" t="s">
        <v>421</v>
      </c>
      <c r="B5" s="85" t="s">
        <v>2</v>
      </c>
      <c r="C5" s="39" t="s">
        <v>66</v>
      </c>
    </row>
    <row r="6" spans="1:6" ht="14.25">
      <c r="D6"/>
    </row>
    <row r="42" spans="1:7">
      <c r="A42" s="36"/>
      <c r="B42" s="36"/>
      <c r="C42" s="36"/>
      <c r="D42" s="36"/>
      <c r="E42" s="36"/>
      <c r="F42" s="36"/>
      <c r="G42" s="36"/>
    </row>
    <row r="43" spans="1:7" s="66" customFormat="1">
      <c r="A43" s="61" t="s">
        <v>69</v>
      </c>
      <c r="B43" s="61"/>
      <c r="C43" s="61"/>
      <c r="D43" s="92"/>
      <c r="E43" s="92"/>
      <c r="F43" s="92"/>
    </row>
    <row r="44" spans="1:7">
      <c r="A44" s="86" t="s">
        <v>39</v>
      </c>
      <c r="B44" s="86" t="s">
        <v>40</v>
      </c>
      <c r="C44" s="86" t="s">
        <v>68</v>
      </c>
      <c r="G44" s="36"/>
    </row>
    <row r="45" spans="1:7" ht="19.8" customHeight="1">
      <c r="A45" s="116" t="s">
        <v>421</v>
      </c>
      <c r="B45" s="116" t="s">
        <v>2</v>
      </c>
      <c r="C45" s="39" t="s">
        <v>66</v>
      </c>
      <c r="G45" s="36"/>
    </row>
    <row r="46" spans="1:7">
      <c r="A46" s="90"/>
      <c r="B46" s="90"/>
      <c r="C46" s="91"/>
      <c r="G46" s="36"/>
    </row>
    <row r="47" spans="1:7">
      <c r="A47" s="90"/>
      <c r="B47" s="90"/>
      <c r="C47" s="91"/>
      <c r="G47" s="36"/>
    </row>
    <row r="48" spans="1:7">
      <c r="A48" s="90"/>
      <c r="B48" s="90"/>
      <c r="C48" s="91"/>
      <c r="G48" s="36"/>
    </row>
    <row r="49" spans="1:7">
      <c r="A49" s="90"/>
      <c r="B49" s="90"/>
      <c r="C49" s="91"/>
      <c r="G49" s="36"/>
    </row>
    <row r="50" spans="1:7">
      <c r="A50" s="90"/>
      <c r="B50" s="90"/>
      <c r="C50" s="91"/>
      <c r="G50" s="36"/>
    </row>
    <row r="51" spans="1:7">
      <c r="A51" s="90"/>
      <c r="B51" s="90"/>
      <c r="C51" s="91"/>
      <c r="G51" s="36"/>
    </row>
    <row r="52" spans="1:7">
      <c r="A52" s="90"/>
      <c r="B52" s="90"/>
      <c r="C52" s="91"/>
      <c r="G52" s="36"/>
    </row>
    <row r="53" spans="1:7">
      <c r="A53" s="90"/>
      <c r="B53" s="90"/>
      <c r="C53" s="91"/>
      <c r="G53" s="36"/>
    </row>
    <row r="54" spans="1:7">
      <c r="A54" s="90"/>
      <c r="B54" s="90"/>
      <c r="C54" s="91"/>
      <c r="G54" s="36"/>
    </row>
    <row r="55" spans="1:7">
      <c r="A55" s="90"/>
      <c r="B55" s="90"/>
      <c r="C55" s="91"/>
      <c r="G55" s="36"/>
    </row>
    <row r="56" spans="1:7">
      <c r="A56" s="90"/>
      <c r="B56" s="90"/>
      <c r="C56" s="91"/>
      <c r="G56" s="36"/>
    </row>
    <row r="57" spans="1:7">
      <c r="A57" s="90"/>
      <c r="B57" s="90"/>
      <c r="C57" s="91"/>
      <c r="G57" s="36"/>
    </row>
    <row r="58" spans="1:7">
      <c r="A58" s="90"/>
      <c r="B58" s="90"/>
      <c r="C58" s="91"/>
      <c r="G58" s="36"/>
    </row>
    <row r="59" spans="1:7">
      <c r="A59" s="90"/>
      <c r="B59" s="90"/>
      <c r="C59" s="91"/>
      <c r="G59" s="36"/>
    </row>
    <row r="60" spans="1:7">
      <c r="A60" s="90"/>
      <c r="B60" s="90"/>
      <c r="C60" s="91"/>
      <c r="G60" s="36"/>
    </row>
    <row r="61" spans="1:7">
      <c r="A61" s="90"/>
      <c r="B61" s="90"/>
      <c r="C61" s="91"/>
      <c r="G61" s="36"/>
    </row>
    <row r="62" spans="1:7">
      <c r="A62" s="90"/>
      <c r="B62" s="90"/>
      <c r="C62" s="91"/>
      <c r="G62" s="36"/>
    </row>
    <row r="63" spans="1:7">
      <c r="A63" s="90"/>
      <c r="B63" s="90"/>
      <c r="C63" s="91"/>
      <c r="G63" s="36"/>
    </row>
    <row r="64" spans="1:7">
      <c r="A64" s="90"/>
      <c r="B64" s="90"/>
      <c r="C64" s="91"/>
      <c r="G64" s="36"/>
    </row>
    <row r="65" spans="1:7">
      <c r="A65" s="90"/>
      <c r="B65" s="90"/>
      <c r="C65" s="91"/>
      <c r="G65" s="36"/>
    </row>
    <row r="66" spans="1:7">
      <c r="A66" s="90"/>
      <c r="B66" s="90"/>
      <c r="C66" s="91"/>
      <c r="G66" s="36"/>
    </row>
    <row r="72" spans="1:7">
      <c r="A72" s="38"/>
      <c r="B72" s="8"/>
      <c r="C72" s="8"/>
      <c r="D72" s="8"/>
      <c r="E72" s="8"/>
      <c r="F72" s="8"/>
      <c r="G72" s="36"/>
    </row>
    <row r="73" spans="1:7">
      <c r="A73" s="36"/>
      <c r="B73" s="36"/>
      <c r="C73" s="36"/>
      <c r="D73" s="36"/>
      <c r="E73" s="36"/>
      <c r="F73" s="36"/>
      <c r="G73" s="36"/>
    </row>
    <row r="74" spans="1:7">
      <c r="A74" s="7"/>
      <c r="B74" s="93"/>
      <c r="C74" s="93"/>
      <c r="D74" s="93"/>
      <c r="E74" s="93"/>
      <c r="F74" s="93"/>
      <c r="G74" s="36"/>
    </row>
    <row r="75" spans="1:7">
      <c r="B75" s="93"/>
      <c r="C75" s="93"/>
      <c r="D75" s="93"/>
      <c r="E75" s="93"/>
      <c r="F75" s="93"/>
      <c r="G75" s="36"/>
    </row>
    <row r="76" spans="1:7">
      <c r="B76" s="36"/>
      <c r="C76" s="36"/>
      <c r="D76" s="36"/>
      <c r="E76" s="36"/>
      <c r="F76" s="36"/>
      <c r="G76" s="36"/>
    </row>
  </sheetData>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H81"/>
  <sheetViews>
    <sheetView topLeftCell="A62" zoomScale="85" zoomScaleNormal="85" workbookViewId="0">
      <selection activeCell="B80" sqref="B80"/>
    </sheetView>
  </sheetViews>
  <sheetFormatPr defaultColWidth="8.86328125" defaultRowHeight="13.5"/>
  <cols>
    <col min="1" max="1" width="17.19921875" style="92" customWidth="1"/>
    <col min="2" max="2" width="17.33203125" style="92" customWidth="1"/>
    <col min="3" max="3" width="22.6640625" style="92" customWidth="1"/>
    <col min="4" max="4" width="13.86328125" style="92" customWidth="1"/>
    <col min="5" max="16384" width="8.86328125" style="92"/>
  </cols>
  <sheetData>
    <row r="1" spans="1:5" s="82" customFormat="1" ht="14.25">
      <c r="A1" s="89" t="s">
        <v>278</v>
      </c>
    </row>
    <row r="2" spans="1:5" ht="15">
      <c r="A2" s="6" t="s">
        <v>215</v>
      </c>
      <c r="B2" s="93"/>
      <c r="C2" s="93"/>
      <c r="D2" s="8"/>
      <c r="E2" s="93"/>
    </row>
    <row r="3" spans="1:5">
      <c r="A3" s="89" t="s">
        <v>251</v>
      </c>
    </row>
    <row r="4" spans="1:5" ht="15" customHeight="1">
      <c r="A4" s="75" t="s">
        <v>39</v>
      </c>
      <c r="B4" s="75" t="s">
        <v>40</v>
      </c>
      <c r="D4" s="8"/>
      <c r="E4" s="93"/>
    </row>
    <row r="5" spans="1:5">
      <c r="A5" s="116" t="s">
        <v>421</v>
      </c>
      <c r="B5" s="116" t="s">
        <v>2</v>
      </c>
      <c r="D5" s="8"/>
      <c r="E5" s="93"/>
    </row>
    <row r="6" spans="1:5">
      <c r="A6" s="31"/>
      <c r="B6" s="31"/>
      <c r="D6" s="8"/>
      <c r="E6" s="93"/>
    </row>
    <row r="7" spans="1:5">
      <c r="A7" s="31"/>
      <c r="B7" s="31"/>
      <c r="D7" s="8"/>
      <c r="E7" s="93"/>
    </row>
    <row r="8" spans="1:5">
      <c r="A8" s="31"/>
      <c r="B8" s="31"/>
      <c r="D8" s="8"/>
      <c r="E8" s="93"/>
    </row>
    <row r="9" spans="1:5">
      <c r="A9" s="31"/>
      <c r="B9" s="31"/>
      <c r="D9" s="8"/>
      <c r="E9" s="93"/>
    </row>
    <row r="10" spans="1:5">
      <c r="A10" s="31"/>
      <c r="B10" s="31"/>
      <c r="D10" s="8"/>
      <c r="E10" s="93"/>
    </row>
    <row r="11" spans="1:5">
      <c r="A11" s="31"/>
      <c r="B11" s="31"/>
      <c r="D11" s="8"/>
      <c r="E11" s="93"/>
    </row>
    <row r="12" spans="1:5">
      <c r="A12" s="31"/>
      <c r="B12" s="31"/>
      <c r="D12" s="8"/>
      <c r="E12" s="93"/>
    </row>
    <row r="13" spans="1:5">
      <c r="A13" s="31"/>
      <c r="B13" s="31"/>
      <c r="D13" s="8"/>
      <c r="E13" s="93"/>
    </row>
    <row r="14" spans="1:5">
      <c r="A14" s="31"/>
      <c r="B14" s="31"/>
      <c r="D14" s="8"/>
      <c r="E14" s="93"/>
    </row>
    <row r="15" spans="1:5">
      <c r="A15" s="31"/>
      <c r="B15" s="31"/>
      <c r="D15" s="8"/>
      <c r="E15" s="93"/>
    </row>
    <row r="16" spans="1:5">
      <c r="A16" s="31"/>
      <c r="B16" s="31"/>
      <c r="D16" s="8"/>
      <c r="E16" s="93"/>
    </row>
    <row r="17" spans="1:6">
      <c r="A17" s="31"/>
      <c r="B17" s="31"/>
      <c r="D17" s="8"/>
      <c r="E17" s="93"/>
    </row>
    <row r="18" spans="1:6" ht="15" customHeight="1">
      <c r="A18" s="6"/>
      <c r="B18" s="8"/>
      <c r="C18" s="8"/>
      <c r="D18" s="8"/>
      <c r="E18" s="93"/>
    </row>
    <row r="19" spans="1:6" ht="15" customHeight="1">
      <c r="A19" s="6"/>
      <c r="B19" s="8"/>
      <c r="C19" s="8"/>
      <c r="D19" s="8"/>
      <c r="E19" s="93"/>
    </row>
    <row r="20" spans="1:6" ht="15" customHeight="1">
      <c r="A20" s="6"/>
      <c r="B20" s="8"/>
      <c r="C20" s="8"/>
      <c r="D20" s="8"/>
      <c r="E20" s="93"/>
    </row>
    <row r="21" spans="1:6" ht="15">
      <c r="A21" s="6"/>
      <c r="B21" s="8"/>
      <c r="C21" s="8"/>
      <c r="D21" s="8"/>
      <c r="E21" s="93"/>
    </row>
    <row r="22" spans="1:6" ht="15">
      <c r="A22" s="6" t="s">
        <v>260</v>
      </c>
      <c r="B22" s="8"/>
      <c r="C22" s="8"/>
      <c r="D22" s="8"/>
      <c r="E22" s="93"/>
    </row>
    <row r="23" spans="1:6">
      <c r="A23" s="89" t="s">
        <v>259</v>
      </c>
    </row>
    <row r="24" spans="1:6" ht="15" customHeight="1">
      <c r="A24" s="86" t="s">
        <v>39</v>
      </c>
      <c r="B24" s="86" t="s">
        <v>40</v>
      </c>
      <c r="D24" s="150" t="s">
        <v>70</v>
      </c>
      <c r="E24" s="150"/>
      <c r="F24" s="93"/>
    </row>
    <row r="25" spans="1:6" ht="22.25" customHeight="1">
      <c r="A25" s="116" t="s">
        <v>421</v>
      </c>
      <c r="B25" s="116" t="s">
        <v>2</v>
      </c>
      <c r="D25" s="151">
        <v>81</v>
      </c>
      <c r="E25" s="152"/>
      <c r="F25" s="93"/>
    </row>
    <row r="26" spans="1:6">
      <c r="A26" s="153" t="s">
        <v>71</v>
      </c>
      <c r="B26" s="155" t="s">
        <v>72</v>
      </c>
      <c r="C26" s="155"/>
      <c r="D26" s="156" t="s">
        <v>296</v>
      </c>
      <c r="E26" s="156" t="s">
        <v>73</v>
      </c>
      <c r="F26" s="93"/>
    </row>
    <row r="27" spans="1:6">
      <c r="A27" s="154"/>
      <c r="B27" s="155"/>
      <c r="C27" s="155"/>
      <c r="D27" s="150"/>
      <c r="E27" s="150"/>
      <c r="F27" s="93"/>
    </row>
    <row r="28" spans="1:6" ht="13.9">
      <c r="A28" s="40" t="s">
        <v>74</v>
      </c>
      <c r="B28" s="85" t="s">
        <v>75</v>
      </c>
      <c r="C28" s="85"/>
      <c r="D28" s="135" t="s">
        <v>427</v>
      </c>
      <c r="E28" s="41"/>
      <c r="F28" s="93"/>
    </row>
    <row r="29" spans="1:6" ht="13.9">
      <c r="A29" s="37" t="s">
        <v>76</v>
      </c>
      <c r="B29" s="85"/>
      <c r="C29" s="85"/>
      <c r="D29" s="135">
        <v>3</v>
      </c>
      <c r="E29" s="34" t="s">
        <v>77</v>
      </c>
      <c r="F29" s="93"/>
    </row>
    <row r="30" spans="1:6" ht="13.9">
      <c r="A30" s="37" t="s">
        <v>78</v>
      </c>
      <c r="B30" s="34"/>
      <c r="C30" s="34"/>
      <c r="D30" s="135">
        <v>3</v>
      </c>
      <c r="E30" s="34"/>
      <c r="F30" s="93"/>
    </row>
    <row r="31" spans="1:6" ht="13.9">
      <c r="A31" s="37" t="s">
        <v>79</v>
      </c>
      <c r="B31" s="34"/>
      <c r="C31" s="34"/>
      <c r="D31" s="135">
        <v>3</v>
      </c>
      <c r="E31" s="34"/>
      <c r="F31" s="93"/>
    </row>
    <row r="32" spans="1:6" ht="13.9">
      <c r="A32" s="37" t="s">
        <v>80</v>
      </c>
      <c r="B32" s="85"/>
      <c r="C32" s="85"/>
      <c r="D32" s="135">
        <v>3</v>
      </c>
      <c r="E32" s="34"/>
      <c r="F32" s="93"/>
    </row>
    <row r="33" spans="1:6" ht="13.9">
      <c r="A33" s="40" t="s">
        <v>81</v>
      </c>
      <c r="B33" s="85" t="s">
        <v>75</v>
      </c>
      <c r="C33" s="85"/>
      <c r="D33" s="135" t="s">
        <v>428</v>
      </c>
      <c r="E33" s="41"/>
      <c r="F33" s="93"/>
    </row>
    <row r="34" spans="1:6" ht="13.9">
      <c r="A34" s="37" t="s">
        <v>82</v>
      </c>
      <c r="B34" s="34"/>
      <c r="C34" s="34"/>
      <c r="D34" s="135">
        <v>3</v>
      </c>
      <c r="E34" s="34" t="s">
        <v>77</v>
      </c>
      <c r="F34" s="93"/>
    </row>
    <row r="35" spans="1:6" ht="25.5">
      <c r="A35" s="37" t="s">
        <v>83</v>
      </c>
      <c r="B35" s="85"/>
      <c r="C35" s="85"/>
      <c r="D35" s="135">
        <v>3</v>
      </c>
      <c r="E35" s="34"/>
      <c r="F35" s="93"/>
    </row>
    <row r="36" spans="1:6" ht="13.9">
      <c r="A36" s="37" t="s">
        <v>84</v>
      </c>
      <c r="B36" s="85"/>
      <c r="C36" s="85"/>
      <c r="D36" s="135">
        <v>3</v>
      </c>
      <c r="E36" s="34"/>
      <c r="F36" s="93"/>
    </row>
    <row r="37" spans="1:6" ht="13.9">
      <c r="A37" s="37" t="s">
        <v>85</v>
      </c>
      <c r="B37" s="85"/>
      <c r="C37" s="85"/>
      <c r="D37" s="135">
        <v>3</v>
      </c>
      <c r="E37" s="34"/>
      <c r="F37" s="93"/>
    </row>
    <row r="38" spans="1:6" ht="13.9">
      <c r="A38" s="37" t="s">
        <v>86</v>
      </c>
      <c r="B38" s="85"/>
      <c r="C38" s="85"/>
      <c r="D38" s="135">
        <v>3</v>
      </c>
      <c r="E38" s="34"/>
      <c r="F38" s="93"/>
    </row>
    <row r="39" spans="1:6" ht="13.9">
      <c r="A39" s="42" t="s">
        <v>87</v>
      </c>
      <c r="B39" s="85" t="s">
        <v>75</v>
      </c>
      <c r="C39" s="85"/>
      <c r="D39" s="135" t="s">
        <v>429</v>
      </c>
      <c r="E39" s="41"/>
      <c r="F39" s="93"/>
    </row>
    <row r="40" spans="1:6" ht="13.9">
      <c r="A40" s="37" t="s">
        <v>88</v>
      </c>
      <c r="B40" s="85"/>
      <c r="C40" s="85"/>
      <c r="D40" s="135">
        <v>3</v>
      </c>
      <c r="E40" s="34"/>
      <c r="F40" s="93"/>
    </row>
    <row r="41" spans="1:6" ht="13.9">
      <c r="A41" s="37" t="s">
        <v>89</v>
      </c>
      <c r="B41" s="85"/>
      <c r="C41" s="85"/>
      <c r="D41" s="135">
        <v>3</v>
      </c>
      <c r="E41" s="34"/>
      <c r="F41" s="93"/>
    </row>
    <row r="42" spans="1:6" ht="13.9">
      <c r="A42" s="37" t="s">
        <v>90</v>
      </c>
      <c r="B42" s="85"/>
      <c r="C42" s="85"/>
      <c r="D42" s="135">
        <v>3</v>
      </c>
      <c r="E42" s="34"/>
      <c r="F42" s="93"/>
    </row>
    <row r="43" spans="1:6" ht="13.9">
      <c r="A43" s="37" t="s">
        <v>91</v>
      </c>
      <c r="B43" s="85"/>
      <c r="C43" s="85"/>
      <c r="D43" s="135">
        <v>3</v>
      </c>
      <c r="E43" s="34"/>
      <c r="F43" s="93"/>
    </row>
    <row r="44" spans="1:6" ht="13.9">
      <c r="A44" s="37" t="s">
        <v>92</v>
      </c>
      <c r="B44" s="85"/>
      <c r="C44" s="85"/>
      <c r="D44" s="135">
        <v>3</v>
      </c>
      <c r="E44" s="34"/>
      <c r="F44" s="93"/>
    </row>
    <row r="45" spans="1:6" ht="13.9">
      <c r="A45" s="37" t="s">
        <v>93</v>
      </c>
      <c r="B45" s="85"/>
      <c r="C45" s="85"/>
      <c r="D45" s="135">
        <v>3</v>
      </c>
      <c r="E45" s="34"/>
      <c r="F45" s="93"/>
    </row>
    <row r="46" spans="1:6" ht="13.9">
      <c r="A46" s="37" t="s">
        <v>94</v>
      </c>
      <c r="B46" s="85"/>
      <c r="C46" s="85"/>
      <c r="D46" s="135">
        <v>3</v>
      </c>
      <c r="E46" s="34"/>
      <c r="F46" s="93"/>
    </row>
    <row r="47" spans="1:6" ht="13.9">
      <c r="A47" s="42" t="s">
        <v>95</v>
      </c>
      <c r="B47" s="85" t="s">
        <v>75</v>
      </c>
      <c r="C47" s="85"/>
      <c r="D47" s="135" t="s">
        <v>429</v>
      </c>
      <c r="E47" s="34" t="s">
        <v>77</v>
      </c>
      <c r="F47" s="93"/>
    </row>
    <row r="48" spans="1:6" ht="13.9">
      <c r="A48" s="37" t="s">
        <v>96</v>
      </c>
      <c r="B48" s="85"/>
      <c r="C48" s="85"/>
      <c r="D48" s="135">
        <v>3</v>
      </c>
      <c r="E48" s="34"/>
      <c r="F48" s="93"/>
    </row>
    <row r="49" spans="1:6" ht="13.9">
      <c r="A49" s="37" t="s">
        <v>97</v>
      </c>
      <c r="B49" s="85"/>
      <c r="C49" s="85"/>
      <c r="D49" s="135">
        <v>3</v>
      </c>
      <c r="E49" s="34"/>
      <c r="F49" s="93"/>
    </row>
    <row r="50" spans="1:6" ht="13.9">
      <c r="A50" s="37" t="s">
        <v>98</v>
      </c>
      <c r="B50" s="85"/>
      <c r="C50" s="85"/>
      <c r="D50" s="135">
        <v>3</v>
      </c>
      <c r="E50" s="34"/>
      <c r="F50" s="93"/>
    </row>
    <row r="51" spans="1:6" ht="25.5">
      <c r="A51" s="37" t="s">
        <v>99</v>
      </c>
      <c r="B51" s="85"/>
      <c r="C51" s="85"/>
      <c r="D51" s="135">
        <v>3</v>
      </c>
      <c r="E51" s="34"/>
      <c r="F51" s="93"/>
    </row>
    <row r="52" spans="1:6" ht="13.9">
      <c r="A52" s="37" t="s">
        <v>100</v>
      </c>
      <c r="B52" s="85"/>
      <c r="C52" s="85"/>
      <c r="D52" s="135">
        <v>3</v>
      </c>
      <c r="E52" s="34"/>
      <c r="F52" s="93"/>
    </row>
    <row r="53" spans="1:6" ht="13.9">
      <c r="A53" s="37" t="s">
        <v>101</v>
      </c>
      <c r="B53" s="85"/>
      <c r="C53" s="85"/>
      <c r="D53" s="135">
        <v>3</v>
      </c>
      <c r="E53" s="34"/>
      <c r="F53" s="93"/>
    </row>
    <row r="54" spans="1:6" ht="13.9">
      <c r="A54" s="37" t="s">
        <v>102</v>
      </c>
      <c r="B54" s="85"/>
      <c r="C54" s="85"/>
      <c r="D54" s="135">
        <v>3</v>
      </c>
      <c r="E54" s="34"/>
      <c r="F54" s="93"/>
    </row>
    <row r="55" spans="1:6" ht="13.9">
      <c r="A55" s="42" t="s">
        <v>103</v>
      </c>
      <c r="B55" s="85" t="s">
        <v>75</v>
      </c>
      <c r="C55" s="85"/>
      <c r="D55" s="136">
        <v>43622</v>
      </c>
      <c r="E55" s="41"/>
      <c r="F55" s="93"/>
    </row>
    <row r="56" spans="1:6" ht="13.9">
      <c r="A56" s="37" t="s">
        <v>104</v>
      </c>
      <c r="B56" s="85"/>
      <c r="C56" s="85"/>
      <c r="D56" s="135">
        <v>3</v>
      </c>
      <c r="E56" s="34" t="s">
        <v>77</v>
      </c>
      <c r="F56" s="93"/>
    </row>
    <row r="57" spans="1:6" ht="25.5">
      <c r="A57" s="37" t="s">
        <v>119</v>
      </c>
      <c r="B57" s="85"/>
      <c r="C57" s="85"/>
      <c r="D57" s="135">
        <v>3</v>
      </c>
      <c r="E57" s="34"/>
      <c r="F57" s="93"/>
    </row>
    <row r="58" spans="1:6" ht="13.9">
      <c r="A58" s="42" t="s">
        <v>105</v>
      </c>
      <c r="B58" s="85" t="s">
        <v>75</v>
      </c>
      <c r="C58" s="85"/>
      <c r="D58" s="136">
        <v>43988</v>
      </c>
      <c r="E58" s="41"/>
      <c r="F58" s="93"/>
    </row>
    <row r="59" spans="1:6" ht="13.9">
      <c r="A59" s="37" t="s">
        <v>106</v>
      </c>
      <c r="B59" s="85"/>
      <c r="C59" s="85"/>
      <c r="D59" s="135">
        <v>3</v>
      </c>
      <c r="E59" s="34" t="s">
        <v>77</v>
      </c>
      <c r="F59" s="93"/>
    </row>
    <row r="60" spans="1:6" ht="27.75">
      <c r="A60" s="37" t="s">
        <v>107</v>
      </c>
      <c r="B60" s="85"/>
      <c r="C60" s="85"/>
      <c r="D60" s="135" t="s">
        <v>430</v>
      </c>
      <c r="E60" s="34"/>
      <c r="F60" s="93"/>
    </row>
    <row r="61" spans="1:6" ht="25.5">
      <c r="A61" s="37" t="s">
        <v>108</v>
      </c>
      <c r="B61" s="85"/>
      <c r="C61" s="85"/>
      <c r="D61" s="135" t="s">
        <v>431</v>
      </c>
      <c r="E61" s="34"/>
      <c r="F61" s="93"/>
    </row>
    <row r="62" spans="1:6" ht="13.9">
      <c r="A62" s="37" t="s">
        <v>109</v>
      </c>
      <c r="B62" s="85"/>
      <c r="C62" s="85"/>
      <c r="D62" s="135">
        <v>3</v>
      </c>
      <c r="E62" s="34"/>
      <c r="F62" s="93"/>
    </row>
    <row r="63" spans="1:6">
      <c r="A63" s="42" t="s">
        <v>110</v>
      </c>
      <c r="B63" s="149"/>
      <c r="C63" s="149"/>
      <c r="D63" s="134"/>
      <c r="E63" s="34" t="s">
        <v>77</v>
      </c>
      <c r="F63" s="93"/>
    </row>
    <row r="64" spans="1:6">
      <c r="A64" s="43" t="s">
        <v>111</v>
      </c>
      <c r="B64" s="93"/>
      <c r="C64" s="93"/>
      <c r="D64" s="93"/>
      <c r="E64" s="93"/>
      <c r="F64" s="93"/>
    </row>
    <row r="65" spans="1:8" ht="14.45" customHeight="1">
      <c r="A65" s="148" t="s">
        <v>112</v>
      </c>
      <c r="B65" s="148"/>
      <c r="C65" s="148"/>
      <c r="D65" s="148"/>
      <c r="E65" s="148"/>
      <c r="F65" s="94"/>
      <c r="G65" s="94"/>
      <c r="H65" s="94"/>
    </row>
    <row r="66" spans="1:8" ht="30.6" customHeight="1">
      <c r="A66" s="148"/>
      <c r="B66" s="148"/>
      <c r="C66" s="148"/>
      <c r="D66" s="148"/>
      <c r="E66" s="148"/>
      <c r="F66" s="94"/>
      <c r="G66" s="94"/>
      <c r="H66" s="94"/>
    </row>
    <row r="67" spans="1:8">
      <c r="A67" s="94"/>
      <c r="B67" s="94"/>
      <c r="C67" s="94"/>
      <c r="D67" s="94"/>
      <c r="E67" s="94"/>
      <c r="F67" s="94"/>
      <c r="G67" s="94"/>
      <c r="H67" s="94"/>
    </row>
    <row r="68" spans="1:8">
      <c r="A68" s="95"/>
      <c r="B68" s="95"/>
      <c r="C68" s="95"/>
      <c r="D68" s="95"/>
      <c r="E68" s="95"/>
      <c r="F68" s="95"/>
      <c r="G68" s="95"/>
      <c r="H68" s="95"/>
    </row>
    <row r="69" spans="1:8">
      <c r="A69" s="35" t="s">
        <v>120</v>
      </c>
      <c r="B69" s="94"/>
      <c r="C69" s="94"/>
      <c r="D69" s="44"/>
      <c r="E69" s="44"/>
      <c r="F69" s="44"/>
      <c r="G69" s="44"/>
      <c r="H69" s="95"/>
    </row>
    <row r="70" spans="1:8">
      <c r="A70" s="35" t="s">
        <v>121</v>
      </c>
      <c r="B70" s="94"/>
      <c r="C70" s="94"/>
      <c r="D70" s="44"/>
      <c r="E70" s="44"/>
      <c r="F70" s="44"/>
      <c r="G70" s="44"/>
      <c r="H70" s="95"/>
    </row>
    <row r="71" spans="1:8">
      <c r="A71" s="35" t="s">
        <v>113</v>
      </c>
      <c r="B71" s="94"/>
      <c r="C71" s="94"/>
      <c r="D71" s="94"/>
      <c r="E71" s="94"/>
      <c r="F71" s="44"/>
      <c r="G71" s="44"/>
      <c r="H71" s="95"/>
    </row>
    <row r="72" spans="1:8">
      <c r="A72" s="7" t="s">
        <v>114</v>
      </c>
      <c r="B72" s="94"/>
      <c r="C72" s="94"/>
      <c r="D72" s="94"/>
      <c r="E72" s="94"/>
      <c r="F72" s="94"/>
      <c r="G72" s="94"/>
      <c r="H72" s="95"/>
    </row>
    <row r="73" spans="1:8">
      <c r="A73" s="7" t="s">
        <v>115</v>
      </c>
      <c r="B73" s="94"/>
      <c r="C73" s="94"/>
      <c r="D73" s="94"/>
      <c r="E73" s="94"/>
      <c r="F73" s="94"/>
      <c r="G73" s="94"/>
      <c r="H73" s="95"/>
    </row>
    <row r="74" spans="1:8">
      <c r="A74" s="7" t="s">
        <v>116</v>
      </c>
      <c r="B74" s="94"/>
      <c r="C74" s="94"/>
      <c r="D74" s="94"/>
      <c r="E74" s="94"/>
      <c r="F74" s="94"/>
      <c r="G74" s="94"/>
      <c r="H74" s="95"/>
    </row>
    <row r="75" spans="1:8">
      <c r="A75" s="45" t="s">
        <v>117</v>
      </c>
      <c r="B75" s="44"/>
      <c r="C75" s="44"/>
      <c r="D75" s="44"/>
      <c r="E75" s="44"/>
      <c r="F75" s="44"/>
      <c r="G75" s="44"/>
      <c r="H75" s="95"/>
    </row>
    <row r="76" spans="1:8">
      <c r="A76" s="7" t="s">
        <v>118</v>
      </c>
      <c r="B76" s="94"/>
      <c r="C76" s="94"/>
      <c r="D76" s="94"/>
      <c r="E76" s="94"/>
      <c r="F76" s="94"/>
      <c r="G76" s="94"/>
      <c r="H76" s="95"/>
    </row>
    <row r="79" spans="1:8" ht="13.9">
      <c r="A79" s="103" t="s">
        <v>245</v>
      </c>
      <c r="B79" s="104"/>
      <c r="C79" s="105"/>
    </row>
    <row r="80" spans="1:8" ht="25.5">
      <c r="A80" s="107" t="s">
        <v>267</v>
      </c>
      <c r="B80" s="56" t="s">
        <v>445</v>
      </c>
      <c r="C80" s="108"/>
    </row>
    <row r="81" spans="1:3" ht="38.25">
      <c r="A81" s="107" t="s">
        <v>266</v>
      </c>
      <c r="B81" s="56" t="s">
        <v>446</v>
      </c>
      <c r="C81" s="56"/>
    </row>
  </sheetData>
  <mergeCells count="8">
    <mergeCell ref="A65:E66"/>
    <mergeCell ref="B63:C63"/>
    <mergeCell ref="D24:E24"/>
    <mergeCell ref="D25:E25"/>
    <mergeCell ref="A26:A27"/>
    <mergeCell ref="B26:C27"/>
    <mergeCell ref="D26:D27"/>
    <mergeCell ref="E26:E2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C73"/>
  <sheetViews>
    <sheetView topLeftCell="A65" workbookViewId="0">
      <selection activeCell="A69" sqref="A69:XFD70"/>
    </sheetView>
  </sheetViews>
  <sheetFormatPr defaultRowHeight="14.25"/>
  <cols>
    <col min="1" max="1" width="16.46484375" customWidth="1"/>
    <col min="2" max="2" width="19.796875" customWidth="1"/>
  </cols>
  <sheetData>
    <row r="1" spans="1:1" s="82" customFormat="1">
      <c r="A1" s="89" t="s">
        <v>250</v>
      </c>
    </row>
    <row r="2" spans="1:1" s="82" customFormat="1">
      <c r="A2" s="89" t="s">
        <v>278</v>
      </c>
    </row>
    <row r="3" spans="1:1" ht="15.4">
      <c r="A3" s="6" t="s">
        <v>154</v>
      </c>
    </row>
    <row r="4" spans="1:1" ht="15.4">
      <c r="A4" s="6"/>
    </row>
    <row r="5" spans="1:1" ht="15.4">
      <c r="A5" s="6"/>
    </row>
    <row r="6" spans="1:1" ht="15.4">
      <c r="A6" s="6"/>
    </row>
    <row r="7" spans="1:1" ht="15.4">
      <c r="A7" s="6"/>
    </row>
    <row r="8" spans="1:1" ht="15.4">
      <c r="A8" s="6"/>
    </row>
    <row r="9" spans="1:1" ht="15.4">
      <c r="A9" s="6"/>
    </row>
    <row r="10" spans="1:1" ht="15.4">
      <c r="A10" s="6"/>
    </row>
    <row r="11" spans="1:1" ht="15.4">
      <c r="A11" s="6"/>
    </row>
    <row r="29" spans="1:1" ht="15.4">
      <c r="A29" s="6" t="s">
        <v>155</v>
      </c>
    </row>
    <row r="30" spans="1:1" ht="15.4">
      <c r="A30" s="6"/>
    </row>
    <row r="31" spans="1:1" ht="15.4">
      <c r="A31" s="6"/>
    </row>
    <row r="32" spans="1:1" ht="15.4">
      <c r="A32" s="6"/>
    </row>
    <row r="33" spans="1:1" ht="15.4">
      <c r="A33" s="6"/>
    </row>
    <row r="34" spans="1:1" ht="15.4">
      <c r="A34" s="6"/>
    </row>
    <row r="35" spans="1:1" ht="15.4">
      <c r="A35" s="6"/>
    </row>
    <row r="36" spans="1:1" ht="15.4">
      <c r="A36" s="6"/>
    </row>
    <row r="37" spans="1:1" ht="15.4">
      <c r="A37" s="6"/>
    </row>
    <row r="38" spans="1:1" ht="15.4">
      <c r="A38" s="6"/>
    </row>
    <row r="39" spans="1:1" ht="15.4">
      <c r="A39" s="6"/>
    </row>
    <row r="40" spans="1:1" ht="15.4">
      <c r="A40" s="6"/>
    </row>
    <row r="41" spans="1:1" ht="15.4">
      <c r="A41" s="6"/>
    </row>
    <row r="42" spans="1:1" ht="15.4">
      <c r="A42" s="6"/>
    </row>
    <row r="43" spans="1:1" ht="15.4">
      <c r="A43" s="6"/>
    </row>
    <row r="44" spans="1:1" ht="15.4">
      <c r="A44" s="6"/>
    </row>
    <row r="45" spans="1:1" ht="15.4">
      <c r="A45" s="6"/>
    </row>
    <row r="46" spans="1:1" ht="15.4">
      <c r="A46" s="6"/>
    </row>
    <row r="47" spans="1:1" ht="15.4">
      <c r="A47" s="6"/>
    </row>
    <row r="48" spans="1:1" ht="15.4">
      <c r="A48" s="6"/>
    </row>
    <row r="49" spans="1:1" ht="15.4">
      <c r="A49" s="6"/>
    </row>
    <row r="50" spans="1:1" ht="15.4">
      <c r="A50" s="6"/>
    </row>
    <row r="51" spans="1:1" ht="15.4">
      <c r="A51" s="6"/>
    </row>
    <row r="56" spans="1:1" ht="15.4">
      <c r="A56" s="6" t="s">
        <v>156</v>
      </c>
    </row>
    <row r="57" spans="1:1" ht="15.4">
      <c r="A57" s="6"/>
    </row>
    <row r="58" spans="1:1" ht="15.4">
      <c r="A58" s="6"/>
    </row>
    <row r="59" spans="1:1" ht="15.4">
      <c r="A59" s="6"/>
    </row>
    <row r="60" spans="1:1" ht="15.4">
      <c r="A60" s="6"/>
    </row>
    <row r="61" spans="1:1" ht="15.4">
      <c r="A61" s="6"/>
    </row>
    <row r="62" spans="1:1" ht="15.4">
      <c r="A62" s="6"/>
    </row>
    <row r="63" spans="1:1" ht="15.4">
      <c r="A63" s="6"/>
    </row>
    <row r="64" spans="1:1" ht="15.4">
      <c r="A64" s="6"/>
    </row>
    <row r="65" spans="1:3" ht="15.4">
      <c r="A65" s="6"/>
    </row>
    <row r="66" spans="1:3" ht="15.4">
      <c r="A66" s="6"/>
    </row>
    <row r="67" spans="1:3" ht="15.4">
      <c r="A67" s="6"/>
    </row>
    <row r="68" spans="1:3" ht="15.4">
      <c r="A68" s="6"/>
    </row>
    <row r="70" spans="1:3">
      <c r="A70" s="103" t="s">
        <v>245</v>
      </c>
      <c r="B70" s="104"/>
      <c r="C70" s="105"/>
    </row>
    <row r="71" spans="1:3" ht="38.25">
      <c r="A71" s="107" t="s">
        <v>268</v>
      </c>
      <c r="B71" s="56" t="s">
        <v>447</v>
      </c>
      <c r="C71" s="92"/>
    </row>
    <row r="72" spans="1:3" ht="38.25">
      <c r="A72" s="107" t="s">
        <v>269</v>
      </c>
      <c r="B72" s="56" t="s">
        <v>448</v>
      </c>
      <c r="C72" s="8"/>
    </row>
    <row r="73" spans="1:3" ht="38.25">
      <c r="A73" s="107" t="s">
        <v>270</v>
      </c>
      <c r="B73" s="56" t="s">
        <v>449</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B24"/>
  <sheetViews>
    <sheetView tabSelected="1" topLeftCell="A6" workbookViewId="0">
      <selection activeCell="A23" sqref="A23"/>
    </sheetView>
  </sheetViews>
  <sheetFormatPr defaultColWidth="8.86328125" defaultRowHeight="13.5"/>
  <cols>
    <col min="1" max="1" width="48.33203125" style="92" customWidth="1"/>
    <col min="2" max="2" width="80.19921875" style="92" customWidth="1"/>
    <col min="3" max="16384" width="8.86328125" style="92"/>
  </cols>
  <sheetData>
    <row r="1" spans="1:2" ht="15.4" thickBot="1">
      <c r="A1" s="143" t="s">
        <v>217</v>
      </c>
      <c r="B1" s="144"/>
    </row>
    <row r="2" spans="1:2" ht="13.9" thickBot="1">
      <c r="A2" s="76" t="s">
        <v>218</v>
      </c>
      <c r="B2" s="77" t="s">
        <v>219</v>
      </c>
    </row>
    <row r="3" spans="1:2">
      <c r="A3" s="109" t="s">
        <v>220</v>
      </c>
      <c r="B3" s="101"/>
    </row>
    <row r="4" spans="1:2" ht="35.25" thickBot="1">
      <c r="A4" s="110" t="s">
        <v>221</v>
      </c>
      <c r="B4" s="102" t="str">
        <f>'1.1(Data)'!B43</f>
        <v xml:space="preserve">For CDIs, most population had already been done in the previous quarters as there was an input deadline considering the production of updated regional DTMs. A few data providers were behind schedule and have finally delivered in the report quarter, still just in time for inclusion in the regional DTM productions.    </v>
      </c>
    </row>
    <row r="5" spans="1:2" ht="13.9" thickBot="1">
      <c r="A5" s="100" t="s">
        <v>261</v>
      </c>
      <c r="B5" s="102" t="str">
        <f>'1.1(Data)'!B44</f>
        <v xml:space="preserve">Considerable increase in number of downloaded CDIs, however caused by only a few users </v>
      </c>
    </row>
    <row r="6" spans="1:2" ht="23.65" thickBot="1">
      <c r="A6" s="111" t="s">
        <v>223</v>
      </c>
      <c r="B6" s="84"/>
    </row>
    <row r="7" spans="1:2" ht="23.65" thickBot="1">
      <c r="A7" s="112" t="s">
        <v>224</v>
      </c>
      <c r="B7" s="84" t="str">
        <f>'1.2(Products)'!B43</f>
        <v xml:space="preserve">The CDTMs are required as input for the Regional DTMs and all data providers have delivered before the deadline. For the HR-DTMs production by data providers will start as the deadline in later in autumn 2020. </v>
      </c>
    </row>
    <row r="8" spans="1:2" ht="13.9" thickBot="1">
      <c r="A8" s="99" t="s">
        <v>262</v>
      </c>
      <c r="B8" s="84" t="str">
        <f>'1.2(Products)'!B44</f>
        <v>Considerable increase in use of WMS and WFS services for the Bathymetry Viewing service</v>
      </c>
    </row>
    <row r="9" spans="1:2" ht="46.9" thickBot="1">
      <c r="A9" s="83" t="s">
        <v>225</v>
      </c>
      <c r="B9" s="78" t="str">
        <f>'2(Data providers)'!A62</f>
        <v xml:space="preserve">For CDIs, most population had already been done in the previous quarters as there was an input deadline considering the production of updated regional DTMs. A few data providers were behind schedule and have finally delivered in the report quarter, still just in time for inclusion in the regional DTM productions.  Of these, OceanWise has delivered &gt; 2000 new CDI entries for the Greater North Sea region.   </v>
      </c>
    </row>
    <row r="10" spans="1:2" ht="13.9" thickBot="1">
      <c r="A10" s="84" t="s">
        <v>226</v>
      </c>
      <c r="B10" s="79" t="str">
        <f>'3(Web services)'!A16</f>
        <v>Stable</v>
      </c>
    </row>
    <row r="11" spans="1:2" ht="23.65" thickBot="1">
      <c r="A11" s="83" t="s">
        <v>227</v>
      </c>
      <c r="B11" s="78" t="str">
        <f>'5(User stats)&amp;7(Use case stats)'!B104</f>
        <v xml:space="preserve">Bathymetry is used by all sectors and for many applications as it provides basis information. A lot of users do not give details about themselves, unless they use Marine-ID in the download forms.  </v>
      </c>
    </row>
    <row r="12" spans="1:2" ht="13.9" thickBot="1">
      <c r="A12" s="84" t="s">
        <v>228</v>
      </c>
      <c r="B12" s="79" t="str">
        <f>'5(User stats)&amp;7(Use case stats)'!B105</f>
        <v>EMODnet Bathymetry has a steady number of use cases which all receive attention from users</v>
      </c>
    </row>
    <row r="13" spans="1:2" ht="58.5" thickBot="1">
      <c r="A13" s="84" t="s">
        <v>450</v>
      </c>
      <c r="B13" s="79" t="s">
        <v>444</v>
      </c>
    </row>
    <row r="14" spans="1:2" ht="23.65" thickBot="1">
      <c r="A14" s="83" t="s">
        <v>229</v>
      </c>
      <c r="B14" s="78" t="str">
        <f>'9(User friendliness)'!B80</f>
        <v>The portal has a very good and stable response time and
overall a very good up time (100%).</v>
      </c>
    </row>
    <row r="15" spans="1:2" ht="13.9" thickBot="1">
      <c r="A15" s="84" t="s">
        <v>230</v>
      </c>
      <c r="B15" s="79" t="str">
        <f>'9(User friendliness)'!B81</f>
        <v>The portal has continued to have a 100% score.</v>
      </c>
    </row>
    <row r="16" spans="1:2" ht="70.150000000000006" thickBot="1">
      <c r="A16" s="83" t="s">
        <v>231</v>
      </c>
      <c r="B16" s="78" t="str">
        <f>'10-12(User stats)'!B71</f>
        <v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v>
      </c>
    </row>
    <row r="17" spans="1:2" ht="58.5" thickBot="1">
      <c r="A17" s="84" t="s">
        <v>232</v>
      </c>
      <c r="B17" s="79" t="str">
        <f>'10-12(User stats)'!B72</f>
        <v>This indicator shows the interest of users for specific sections of the website, excluding the Bathymetry Viewing and Download service. Strangely enough, it seems that the helpdesk receives most attention, which could be an error in the colour used as it is more to expect that the CDI pages receive that attention. Although many feedback forms are received through the helpdesk, their numbers are far lower than the reported page views here, which needs to be validated.</v>
      </c>
    </row>
    <row r="18" spans="1:2" ht="35.25" thickBot="1">
      <c r="A18" s="83" t="s">
        <v>233</v>
      </c>
      <c r="B18" s="78" t="str">
        <f>'10-12(User stats)'!B73</f>
        <v>Average visit duration is erratic, ranging from few seconds to 2:30 minutes. The interpretation of this diagram is complex as it might be interpreted in terms of user’s interest but also as difficulty to understand the concept described on the web page.</v>
      </c>
    </row>
    <row r="19" spans="1:2">
      <c r="A19" s="80"/>
    </row>
    <row r="20" spans="1:2">
      <c r="A20" s="4"/>
    </row>
    <row r="21" spans="1:2">
      <c r="A21" s="4"/>
    </row>
    <row r="22" spans="1:2">
      <c r="A22" s="4"/>
    </row>
    <row r="23" spans="1:2">
      <c r="A23" s="4"/>
    </row>
    <row r="24" spans="1:2">
      <c r="A24"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R44"/>
  <sheetViews>
    <sheetView topLeftCell="A23" zoomScale="85" zoomScaleNormal="85" workbookViewId="0">
      <selection activeCell="P32" sqref="P32"/>
    </sheetView>
  </sheetViews>
  <sheetFormatPr defaultColWidth="9.1328125" defaultRowHeight="13.5"/>
  <cols>
    <col min="1" max="1" width="15.86328125" style="50" customWidth="1"/>
    <col min="2" max="2" width="15.46484375" style="50" customWidth="1"/>
    <col min="3" max="3" width="14.46484375" style="50" customWidth="1"/>
    <col min="4" max="4" width="16.6640625" style="50" customWidth="1"/>
    <col min="5" max="5" width="15.33203125" style="50" customWidth="1"/>
    <col min="6" max="6" width="16.1328125" style="50" customWidth="1"/>
    <col min="7" max="7" width="14.796875" style="50" customWidth="1"/>
    <col min="8" max="8" width="15" style="50" customWidth="1"/>
    <col min="9" max="9" width="16.33203125" style="50" customWidth="1"/>
    <col min="10" max="10" width="13" style="50" customWidth="1"/>
    <col min="11" max="11" width="18.86328125" style="50" customWidth="1"/>
    <col min="12" max="12" width="14.1328125" style="50" customWidth="1"/>
    <col min="13" max="13" width="14.19921875" style="50" customWidth="1"/>
    <col min="14" max="14" width="15.1328125" style="50" customWidth="1"/>
    <col min="15" max="15" width="16.1328125" style="50" customWidth="1"/>
    <col min="16" max="16" width="24.796875" style="50" customWidth="1"/>
    <col min="17" max="17" width="14.53125" style="50" customWidth="1"/>
    <col min="18" max="18" width="17.796875" style="50" customWidth="1"/>
    <col min="19" max="19" width="12.1328125" style="50" bestFit="1" customWidth="1"/>
    <col min="20" max="20" width="9.1328125" style="50"/>
    <col min="21" max="21" width="10.19921875" style="50" customWidth="1"/>
    <col min="22" max="22" width="12" style="50" customWidth="1"/>
    <col min="23" max="16384" width="9.1328125" style="50"/>
  </cols>
  <sheetData>
    <row r="1" spans="1:18" ht="15">
      <c r="A1" s="49" t="s">
        <v>312</v>
      </c>
    </row>
    <row r="2" spans="1:18" s="92" customFormat="1">
      <c r="A2" s="89" t="s">
        <v>279</v>
      </c>
    </row>
    <row r="3" spans="1:18" s="92" customFormat="1">
      <c r="A3" s="89" t="s">
        <v>234</v>
      </c>
    </row>
    <row r="4" spans="1:18" s="82" customFormat="1" ht="14.25">
      <c r="A4" s="89" t="s">
        <v>278</v>
      </c>
    </row>
    <row r="5" spans="1:18" s="61" customFormat="1" ht="13.9">
      <c r="A5" s="65" t="s">
        <v>315</v>
      </c>
    </row>
    <row r="6" spans="1:18" ht="32.25" customHeight="1">
      <c r="A6" s="87" t="s">
        <v>39</v>
      </c>
      <c r="B6" s="87" t="s">
        <v>40</v>
      </c>
      <c r="C6" s="87" t="s">
        <v>56</v>
      </c>
      <c r="H6" s="51"/>
      <c r="I6" s="51"/>
      <c r="J6" s="51"/>
      <c r="K6" s="51"/>
      <c r="L6" s="51"/>
      <c r="M6" s="51"/>
      <c r="N6" s="51"/>
      <c r="O6" s="51"/>
      <c r="P6" s="51"/>
      <c r="Q6" s="51"/>
    </row>
    <row r="7" spans="1:18" ht="33.6" customHeight="1">
      <c r="A7" s="52" t="s">
        <v>326</v>
      </c>
      <c r="B7" s="52" t="s">
        <v>2</v>
      </c>
      <c r="C7" s="52" t="s">
        <v>327</v>
      </c>
      <c r="E7" s="51"/>
      <c r="F7" s="51"/>
      <c r="G7" s="51"/>
      <c r="H7" s="51"/>
      <c r="I7" s="51"/>
      <c r="J7" s="51"/>
      <c r="K7" s="51"/>
      <c r="L7" s="51"/>
      <c r="M7" s="51"/>
      <c r="N7" s="51"/>
      <c r="O7" s="51"/>
      <c r="P7" s="51"/>
      <c r="Q7" s="51"/>
    </row>
    <row r="8" spans="1:18">
      <c r="B8" s="145" t="s">
        <v>136</v>
      </c>
      <c r="C8" s="146"/>
      <c r="D8" s="145" t="s">
        <v>138</v>
      </c>
      <c r="E8" s="146"/>
      <c r="F8" s="145" t="s">
        <v>126</v>
      </c>
      <c r="G8" s="146"/>
      <c r="H8" s="145" t="s">
        <v>127</v>
      </c>
      <c r="I8" s="146"/>
      <c r="J8" s="145" t="s">
        <v>128</v>
      </c>
      <c r="K8" s="146"/>
      <c r="L8" s="145" t="s">
        <v>129</v>
      </c>
      <c r="M8" s="146"/>
      <c r="N8" s="145" t="s">
        <v>130</v>
      </c>
      <c r="O8" s="146"/>
    </row>
    <row r="9" spans="1:18" ht="51.4">
      <c r="A9" s="25" t="s">
        <v>51</v>
      </c>
      <c r="B9" s="5" t="s">
        <v>167</v>
      </c>
      <c r="C9" s="5" t="s">
        <v>166</v>
      </c>
      <c r="D9" s="5" t="s">
        <v>167</v>
      </c>
      <c r="E9" s="5" t="s">
        <v>166</v>
      </c>
      <c r="F9" s="5" t="s">
        <v>167</v>
      </c>
      <c r="G9" s="5" t="s">
        <v>166</v>
      </c>
      <c r="H9" s="5" t="s">
        <v>167</v>
      </c>
      <c r="I9" s="5" t="s">
        <v>166</v>
      </c>
      <c r="J9" s="5" t="s">
        <v>167</v>
      </c>
      <c r="K9" s="5" t="s">
        <v>166</v>
      </c>
      <c r="L9" s="5" t="s">
        <v>167</v>
      </c>
      <c r="M9" s="5" t="s">
        <v>166</v>
      </c>
      <c r="N9" s="5" t="s">
        <v>167</v>
      </c>
      <c r="O9" s="5" t="s">
        <v>166</v>
      </c>
      <c r="P9" s="33" t="s">
        <v>162</v>
      </c>
      <c r="Q9" s="33" t="s">
        <v>157</v>
      </c>
      <c r="R9" s="33" t="s">
        <v>158</v>
      </c>
    </row>
    <row r="10" spans="1:18" ht="14.25">
      <c r="A10" s="53" t="s">
        <v>2</v>
      </c>
      <c r="B10">
        <v>2417</v>
      </c>
      <c r="C10">
        <f>2417-2403</f>
        <v>14</v>
      </c>
      <c r="D10">
        <v>1103</v>
      </c>
      <c r="E10">
        <v>0</v>
      </c>
      <c r="F10">
        <v>5396</v>
      </c>
      <c r="G10">
        <v>0</v>
      </c>
      <c r="H10">
        <v>142</v>
      </c>
      <c r="I10">
        <v>0</v>
      </c>
      <c r="J10">
        <v>3706</v>
      </c>
      <c r="K10">
        <f>3706-3674</f>
        <v>32</v>
      </c>
      <c r="L10">
        <v>14117</v>
      </c>
      <c r="M10">
        <f>14117-11872</f>
        <v>2245</v>
      </c>
      <c r="N10">
        <v>3414</v>
      </c>
      <c r="O10">
        <v>0</v>
      </c>
      <c r="P10" s="55">
        <v>29858</v>
      </c>
      <c r="Q10" s="55">
        <f>ROUND((100*(29858-27565)/27565),2)</f>
        <v>8.32</v>
      </c>
      <c r="R10" s="55" t="s">
        <v>328</v>
      </c>
    </row>
    <row r="11" spans="1:18">
      <c r="A11" s="53"/>
      <c r="B11" s="54"/>
      <c r="C11" s="54"/>
      <c r="D11" s="54"/>
      <c r="E11" s="54"/>
      <c r="F11" s="54"/>
      <c r="G11" s="54"/>
      <c r="H11" s="54"/>
      <c r="I11" s="54"/>
      <c r="J11" s="54"/>
      <c r="K11" s="54"/>
      <c r="L11" s="54"/>
      <c r="M11" s="54"/>
      <c r="N11" s="54"/>
      <c r="O11" s="54"/>
      <c r="P11" s="55"/>
      <c r="Q11" s="55"/>
      <c r="R11" s="55"/>
    </row>
    <row r="12" spans="1:18">
      <c r="A12" s="53"/>
      <c r="B12" s="54"/>
      <c r="C12" s="54"/>
      <c r="D12" s="54"/>
      <c r="E12" s="54"/>
      <c r="F12" s="54"/>
      <c r="G12" s="54"/>
      <c r="H12" s="54"/>
      <c r="I12" s="54"/>
      <c r="J12" s="54"/>
      <c r="K12" s="54"/>
      <c r="L12" s="54"/>
      <c r="M12" s="54"/>
      <c r="N12" s="54"/>
      <c r="O12" s="54"/>
      <c r="P12" s="55"/>
      <c r="Q12" s="55"/>
      <c r="R12" s="55"/>
    </row>
    <row r="13" spans="1:18">
      <c r="A13" s="53"/>
      <c r="B13" s="54"/>
      <c r="C13" s="54"/>
      <c r="D13" s="54"/>
      <c r="E13" s="54"/>
      <c r="F13" s="54"/>
      <c r="G13" s="54"/>
      <c r="H13" s="54"/>
      <c r="I13" s="54"/>
      <c r="J13" s="54"/>
      <c r="K13" s="54"/>
      <c r="L13" s="54"/>
      <c r="M13" s="54"/>
      <c r="N13" s="54"/>
      <c r="O13" s="54"/>
      <c r="P13" s="55"/>
      <c r="Q13" s="55"/>
      <c r="R13" s="55"/>
    </row>
    <row r="14" spans="1:18">
      <c r="A14" s="53"/>
      <c r="B14" s="54"/>
      <c r="C14" s="54"/>
      <c r="D14" s="54"/>
      <c r="E14" s="54"/>
      <c r="F14" s="54"/>
      <c r="G14" s="54"/>
      <c r="H14" s="54"/>
      <c r="I14" s="54"/>
      <c r="J14" s="54"/>
      <c r="K14" s="54"/>
      <c r="L14" s="54"/>
      <c r="M14" s="54"/>
      <c r="N14" s="54"/>
      <c r="O14" s="54"/>
      <c r="P14" s="55"/>
      <c r="Q14" s="55"/>
      <c r="R14" s="55"/>
    </row>
    <row r="15" spans="1:18">
      <c r="A15" s="53"/>
      <c r="B15" s="54"/>
      <c r="C15" s="54"/>
      <c r="D15" s="54"/>
      <c r="E15" s="54"/>
      <c r="F15" s="54"/>
      <c r="G15" s="54"/>
      <c r="H15" s="54"/>
      <c r="I15" s="54"/>
      <c r="J15" s="54"/>
      <c r="K15" s="54"/>
      <c r="L15" s="54"/>
      <c r="M15" s="54"/>
      <c r="N15" s="54"/>
      <c r="O15" s="54"/>
      <c r="P15" s="55"/>
      <c r="Q15" s="55"/>
      <c r="R15" s="55"/>
    </row>
    <row r="16" spans="1:18">
      <c r="A16" s="53"/>
      <c r="B16" s="54"/>
      <c r="C16" s="54"/>
      <c r="D16" s="54"/>
      <c r="E16" s="54"/>
      <c r="F16" s="54"/>
      <c r="G16" s="54"/>
      <c r="H16" s="54"/>
      <c r="I16" s="54"/>
      <c r="J16" s="54"/>
      <c r="K16" s="54"/>
      <c r="L16" s="54"/>
      <c r="M16" s="54"/>
      <c r="N16" s="54"/>
      <c r="O16" s="54"/>
      <c r="P16" s="55"/>
      <c r="Q16" s="55"/>
      <c r="R16" s="55"/>
    </row>
    <row r="17" spans="1:18">
      <c r="A17" s="53"/>
      <c r="B17" s="54"/>
      <c r="C17" s="54"/>
      <c r="D17" s="54"/>
      <c r="E17" s="54"/>
      <c r="F17" s="54"/>
      <c r="G17" s="54"/>
      <c r="H17" s="54"/>
      <c r="I17" s="54"/>
      <c r="J17" s="54"/>
      <c r="K17" s="54"/>
      <c r="L17" s="54"/>
      <c r="M17" s="54"/>
      <c r="N17" s="54"/>
      <c r="O17" s="54"/>
      <c r="P17" s="55"/>
      <c r="Q17" s="55"/>
      <c r="R17" s="55"/>
    </row>
    <row r="18" spans="1:18" s="56" customFormat="1" ht="89.25">
      <c r="A18" s="62" t="s">
        <v>330</v>
      </c>
      <c r="R18" s="118" t="s">
        <v>329</v>
      </c>
    </row>
    <row r="19" spans="1:18">
      <c r="A19" s="60" t="s">
        <v>137</v>
      </c>
      <c r="B19" s="56"/>
      <c r="C19" s="56"/>
      <c r="D19" s="56"/>
      <c r="E19" s="56"/>
      <c r="F19" s="56"/>
      <c r="G19" s="56"/>
    </row>
    <row r="20" spans="1:18">
      <c r="A20" s="60" t="s">
        <v>52</v>
      </c>
      <c r="B20" s="56"/>
      <c r="C20" s="56"/>
      <c r="D20" s="56"/>
      <c r="E20" s="56"/>
      <c r="F20" s="56"/>
      <c r="G20" s="56"/>
    </row>
    <row r="21" spans="1:18">
      <c r="A21" s="60" t="s">
        <v>237</v>
      </c>
      <c r="B21" s="56"/>
      <c r="C21" s="56"/>
      <c r="D21" s="56"/>
      <c r="E21" s="56"/>
      <c r="F21" s="56"/>
      <c r="G21" s="56"/>
    </row>
    <row r="22" spans="1:18">
      <c r="A22" s="60" t="s">
        <v>238</v>
      </c>
      <c r="B22" s="56"/>
      <c r="C22" s="56"/>
      <c r="D22" s="56"/>
      <c r="E22" s="56"/>
      <c r="F22" s="56"/>
      <c r="G22" s="56"/>
    </row>
    <row r="23" spans="1:18">
      <c r="A23" s="60" t="s">
        <v>144</v>
      </c>
    </row>
    <row r="24" spans="1:18">
      <c r="A24" s="60" t="s">
        <v>239</v>
      </c>
    </row>
    <row r="25" spans="1:18">
      <c r="A25" s="60" t="s">
        <v>240</v>
      </c>
      <c r="B25" s="56"/>
      <c r="C25" s="56"/>
      <c r="D25" s="56"/>
      <c r="E25" s="56"/>
      <c r="F25" s="56"/>
      <c r="G25" s="56"/>
    </row>
    <row r="26" spans="1:18">
      <c r="B26" s="56"/>
      <c r="C26" s="56"/>
      <c r="D26" s="56"/>
      <c r="E26" s="56"/>
      <c r="F26" s="56"/>
      <c r="G26" s="56"/>
    </row>
    <row r="27" spans="1:18">
      <c r="A27" s="57"/>
      <c r="B27" s="56"/>
      <c r="C27" s="56"/>
      <c r="D27" s="56"/>
      <c r="E27" s="56"/>
      <c r="F27" s="56"/>
      <c r="G27" s="56"/>
    </row>
    <row r="28" spans="1:18" s="61" customFormat="1" ht="13.9">
      <c r="A28" s="65" t="s">
        <v>164</v>
      </c>
    </row>
    <row r="29" spans="1:18" ht="30" customHeight="1">
      <c r="A29" s="68" t="s">
        <v>39</v>
      </c>
      <c r="B29" s="68" t="s">
        <v>40</v>
      </c>
      <c r="J29" s="56"/>
      <c r="K29" s="56"/>
      <c r="L29" s="56"/>
      <c r="M29" s="56"/>
      <c r="N29" s="56"/>
      <c r="O29" s="56"/>
      <c r="P29" s="56"/>
      <c r="Q29" s="56"/>
      <c r="R29" s="51"/>
    </row>
    <row r="30" spans="1:18" ht="25.25" customHeight="1">
      <c r="A30" s="54" t="s">
        <v>326</v>
      </c>
      <c r="B30" s="54" t="s">
        <v>2</v>
      </c>
      <c r="C30" s="67"/>
      <c r="J30" s="56"/>
      <c r="K30" s="56"/>
      <c r="L30" s="56"/>
      <c r="M30" s="56"/>
      <c r="N30" s="56"/>
      <c r="O30" s="56"/>
      <c r="P30" s="58"/>
    </row>
    <row r="31" spans="1:18" ht="15.6" customHeight="1">
      <c r="C31" s="145" t="s">
        <v>125</v>
      </c>
      <c r="D31" s="147"/>
      <c r="E31" s="147"/>
      <c r="F31" s="147"/>
      <c r="G31" s="146"/>
      <c r="H31" s="145" t="s">
        <v>169</v>
      </c>
      <c r="I31" s="147"/>
      <c r="J31" s="147"/>
      <c r="K31" s="147"/>
      <c r="L31" s="147"/>
      <c r="M31" s="147"/>
      <c r="N31" s="147"/>
      <c r="O31" s="147"/>
      <c r="P31" s="146"/>
    </row>
    <row r="32" spans="1:18" ht="52.15">
      <c r="A32" s="25" t="s">
        <v>131</v>
      </c>
      <c r="B32" s="25" t="s">
        <v>160</v>
      </c>
      <c r="C32" s="5" t="s">
        <v>133</v>
      </c>
      <c r="D32" s="5" t="s">
        <v>134</v>
      </c>
      <c r="E32" s="5" t="s">
        <v>243</v>
      </c>
      <c r="F32" s="5" t="s">
        <v>242</v>
      </c>
      <c r="G32" s="88" t="s">
        <v>286</v>
      </c>
      <c r="H32" s="5" t="s">
        <v>303</v>
      </c>
      <c r="I32" s="5" t="s">
        <v>301</v>
      </c>
      <c r="J32" s="88" t="s">
        <v>302</v>
      </c>
      <c r="K32" s="5" t="s">
        <v>300</v>
      </c>
      <c r="L32" s="5" t="s">
        <v>297</v>
      </c>
      <c r="M32" s="88" t="s">
        <v>287</v>
      </c>
      <c r="N32" s="5" t="s">
        <v>244</v>
      </c>
      <c r="O32" s="5" t="s">
        <v>241</v>
      </c>
      <c r="P32" s="88" t="s">
        <v>288</v>
      </c>
    </row>
    <row r="33" spans="1:16">
      <c r="A33" s="120" t="s">
        <v>392</v>
      </c>
      <c r="B33" s="120" t="s">
        <v>404</v>
      </c>
      <c r="C33" s="120" t="s">
        <v>405</v>
      </c>
      <c r="D33" s="120" t="s">
        <v>339</v>
      </c>
      <c r="E33" s="54" t="s">
        <v>406</v>
      </c>
      <c r="F33" s="54" t="s">
        <v>407</v>
      </c>
      <c r="G33" s="54">
        <f>ROUND((100*(11671-568)/568),2)</f>
        <v>1954.75</v>
      </c>
      <c r="H33" s="54" t="s">
        <v>339</v>
      </c>
      <c r="I33" s="54" t="s">
        <v>339</v>
      </c>
      <c r="J33" s="54" t="s">
        <v>339</v>
      </c>
      <c r="K33" s="54" t="s">
        <v>339</v>
      </c>
      <c r="L33" s="54" t="s">
        <v>339</v>
      </c>
      <c r="M33" s="54" t="s">
        <v>339</v>
      </c>
      <c r="N33" s="54" t="s">
        <v>339</v>
      </c>
      <c r="O33" s="54" t="s">
        <v>339</v>
      </c>
      <c r="P33" s="54" t="s">
        <v>339</v>
      </c>
    </row>
    <row r="34" spans="1:16">
      <c r="A34" s="59"/>
      <c r="B34" s="59"/>
      <c r="C34" s="54"/>
      <c r="D34" s="54"/>
      <c r="E34" s="54"/>
      <c r="F34" s="54"/>
      <c r="G34" s="54"/>
      <c r="H34" s="54"/>
      <c r="I34" s="54"/>
      <c r="J34" s="54"/>
      <c r="K34" s="54"/>
      <c r="L34" s="54"/>
      <c r="M34" s="54"/>
      <c r="N34" s="54"/>
      <c r="O34" s="54"/>
      <c r="P34" s="54"/>
    </row>
    <row r="35" spans="1:16">
      <c r="A35" s="59"/>
      <c r="B35" s="59"/>
      <c r="C35" s="54"/>
      <c r="D35" s="54"/>
      <c r="E35" s="54"/>
      <c r="F35" s="54"/>
      <c r="G35" s="54"/>
      <c r="H35" s="54"/>
      <c r="I35" s="54"/>
      <c r="J35" s="54"/>
      <c r="K35" s="54"/>
      <c r="L35" s="54"/>
      <c r="M35" s="54"/>
      <c r="N35" s="54"/>
      <c r="O35" s="54"/>
      <c r="P35" s="54"/>
    </row>
    <row r="36" spans="1:16" s="56" customFormat="1" ht="12.75">
      <c r="A36" s="60" t="s">
        <v>132</v>
      </c>
      <c r="B36" s="60"/>
      <c r="C36" s="60"/>
    </row>
    <row r="37" spans="1:16" s="56" customFormat="1" ht="12.75">
      <c r="A37" s="60" t="s">
        <v>247</v>
      </c>
      <c r="B37" s="60"/>
      <c r="C37" s="60"/>
    </row>
    <row r="38" spans="1:16" s="56" customFormat="1" ht="12.75">
      <c r="A38" s="60" t="s">
        <v>135</v>
      </c>
      <c r="B38" s="60"/>
      <c r="C38" s="60"/>
    </row>
    <row r="39" spans="1:16" s="56" customFormat="1" ht="12.75">
      <c r="A39" s="60" t="s">
        <v>246</v>
      </c>
      <c r="B39" s="60"/>
      <c r="C39" s="60"/>
    </row>
    <row r="42" spans="1:16" ht="13.9">
      <c r="A42" s="103" t="s">
        <v>245</v>
      </c>
      <c r="B42" s="104"/>
      <c r="C42" s="105"/>
    </row>
    <row r="43" spans="1:16" s="92" customFormat="1" ht="255">
      <c r="A43" s="107" t="s">
        <v>221</v>
      </c>
      <c r="B43" s="107" t="s">
        <v>331</v>
      </c>
      <c r="C43" s="36"/>
    </row>
    <row r="44" spans="1:16" s="92" customFormat="1" ht="67.8" customHeight="1">
      <c r="A44" s="107" t="s">
        <v>222</v>
      </c>
      <c r="B44" s="107" t="s">
        <v>408</v>
      </c>
      <c r="C44" s="36"/>
    </row>
  </sheetData>
  <mergeCells count="9">
    <mergeCell ref="D8:E8"/>
    <mergeCell ref="B8:C8"/>
    <mergeCell ref="C31:G31"/>
    <mergeCell ref="N8:O8"/>
    <mergeCell ref="L8:M8"/>
    <mergeCell ref="J8:K8"/>
    <mergeCell ref="H8:I8"/>
    <mergeCell ref="F8:G8"/>
    <mergeCell ref="H31:P31"/>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U44"/>
  <sheetViews>
    <sheetView topLeftCell="B22" zoomScale="85" zoomScaleNormal="85" workbookViewId="0">
      <selection activeCell="E34" sqref="E34"/>
    </sheetView>
  </sheetViews>
  <sheetFormatPr defaultColWidth="8.86328125" defaultRowHeight="13.5"/>
  <cols>
    <col min="1" max="1" width="17.1328125" style="92" customWidth="1"/>
    <col min="2" max="2" width="18.33203125" style="92" customWidth="1"/>
    <col min="3" max="3" width="17.6640625" style="92" customWidth="1"/>
    <col min="4" max="4" width="21.46484375" style="92" customWidth="1"/>
    <col min="5" max="5" width="14.33203125" style="92" customWidth="1"/>
    <col min="6" max="6" width="14.6640625" style="92" bestFit="1" customWidth="1"/>
    <col min="7" max="7" width="12.1328125" style="92" customWidth="1"/>
    <col min="8" max="8" width="15.53125" style="92" customWidth="1"/>
    <col min="9" max="9" width="12.53125" style="92" customWidth="1"/>
    <col min="10" max="10" width="14.46484375" style="92" customWidth="1"/>
    <col min="11" max="11" width="15.53125" style="92" customWidth="1"/>
    <col min="12" max="13" width="15.19921875" style="92" customWidth="1"/>
    <col min="14" max="14" width="15.1328125" style="92" customWidth="1"/>
    <col min="15" max="15" width="13.19921875" style="92" customWidth="1"/>
    <col min="16" max="16" width="15.19921875" style="92" customWidth="1"/>
    <col min="17" max="17" width="13.46484375" style="92" customWidth="1"/>
    <col min="18" max="18" width="16.1328125" style="92" customWidth="1"/>
    <col min="19" max="19" width="13.46484375" style="92" customWidth="1"/>
    <col min="20" max="20" width="14.33203125" style="92" customWidth="1"/>
    <col min="21" max="21" width="15" style="92" customWidth="1"/>
    <col min="22" max="16384" width="8.86328125" style="92"/>
  </cols>
  <sheetData>
    <row r="1" spans="1:21" ht="15">
      <c r="A1" s="15" t="s">
        <v>313</v>
      </c>
      <c r="B1" s="15"/>
      <c r="C1" s="15"/>
      <c r="D1" s="16"/>
      <c r="E1" s="16"/>
      <c r="F1" s="16"/>
      <c r="G1" s="16"/>
      <c r="H1" s="16"/>
      <c r="I1" s="16"/>
      <c r="J1" s="16"/>
      <c r="K1" s="16"/>
      <c r="L1" s="16"/>
      <c r="M1" s="16"/>
    </row>
    <row r="2" spans="1:21" ht="15">
      <c r="A2" s="89" t="s">
        <v>280</v>
      </c>
      <c r="B2" s="15"/>
      <c r="C2" s="15"/>
      <c r="D2" s="16"/>
      <c r="E2" s="16"/>
      <c r="F2" s="16"/>
      <c r="G2" s="16"/>
      <c r="H2" s="16"/>
      <c r="I2" s="16"/>
      <c r="J2" s="16"/>
      <c r="K2" s="16"/>
      <c r="L2" s="16"/>
      <c r="M2" s="16"/>
    </row>
    <row r="3" spans="1:21" ht="15">
      <c r="A3" s="89" t="s">
        <v>234</v>
      </c>
      <c r="B3" s="15"/>
      <c r="C3" s="15"/>
      <c r="D3" s="16"/>
      <c r="E3" s="16"/>
      <c r="F3" s="16"/>
      <c r="G3" s="16"/>
      <c r="H3" s="16"/>
      <c r="I3" s="16"/>
      <c r="J3" s="16"/>
      <c r="K3" s="16"/>
      <c r="L3" s="16"/>
      <c r="M3" s="16"/>
    </row>
    <row r="4" spans="1:21" s="82" customFormat="1" ht="14.25">
      <c r="A4" s="89" t="s">
        <v>278</v>
      </c>
    </row>
    <row r="5" spans="1:21" s="61" customFormat="1" ht="13.9">
      <c r="A5" s="65" t="s">
        <v>314</v>
      </c>
    </row>
    <row r="6" spans="1:21" ht="60" customHeight="1">
      <c r="A6" s="87" t="s">
        <v>39</v>
      </c>
      <c r="B6" s="87" t="s">
        <v>40</v>
      </c>
      <c r="C6" s="69" t="s">
        <v>290</v>
      </c>
      <c r="D6" s="69" t="s">
        <v>291</v>
      </c>
      <c r="F6" s="31"/>
      <c r="G6" s="31"/>
      <c r="H6" s="31"/>
      <c r="I6" s="31"/>
      <c r="J6" s="31"/>
      <c r="K6" s="31"/>
      <c r="L6" s="31"/>
      <c r="M6" s="31"/>
    </row>
    <row r="7" spans="1:21" s="97" customFormat="1" ht="26.45" customHeight="1">
      <c r="A7" s="70" t="s">
        <v>326</v>
      </c>
      <c r="B7" s="70" t="s">
        <v>2</v>
      </c>
      <c r="C7" s="70">
        <v>207</v>
      </c>
      <c r="D7" s="71">
        <v>195</v>
      </c>
      <c r="F7" s="72"/>
      <c r="G7" s="72"/>
      <c r="H7" s="72"/>
      <c r="I7" s="72"/>
      <c r="J7" s="72"/>
      <c r="K7" s="72"/>
      <c r="L7" s="72"/>
      <c r="M7" s="72"/>
    </row>
    <row r="8" spans="1:21" ht="13.9">
      <c r="A8" s="31"/>
      <c r="B8" s="31"/>
      <c r="C8" s="31"/>
      <c r="D8" s="31"/>
      <c r="E8" s="145" t="s">
        <v>293</v>
      </c>
      <c r="F8" s="146"/>
      <c r="G8" s="145" t="s">
        <v>138</v>
      </c>
      <c r="H8" s="146"/>
      <c r="I8" s="145" t="s">
        <v>126</v>
      </c>
      <c r="J8" s="146"/>
      <c r="K8" s="145" t="s">
        <v>127</v>
      </c>
      <c r="L8" s="146"/>
      <c r="M8" s="145" t="s">
        <v>128</v>
      </c>
      <c r="N8" s="146"/>
      <c r="O8" s="145" t="s">
        <v>129</v>
      </c>
      <c r="P8" s="146"/>
      <c r="Q8" s="145" t="s">
        <v>130</v>
      </c>
      <c r="R8" s="146"/>
    </row>
    <row r="9" spans="1:21" ht="52.5">
      <c r="A9" s="25" t="s">
        <v>292</v>
      </c>
      <c r="B9" s="73" t="s">
        <v>168</v>
      </c>
      <c r="C9" s="73" t="s">
        <v>163</v>
      </c>
      <c r="D9" s="73" t="s">
        <v>317</v>
      </c>
      <c r="E9" s="5" t="s">
        <v>161</v>
      </c>
      <c r="F9" s="5" t="s">
        <v>139</v>
      </c>
      <c r="G9" s="5" t="s">
        <v>161</v>
      </c>
      <c r="H9" s="5" t="s">
        <v>139</v>
      </c>
      <c r="I9" s="5" t="s">
        <v>161</v>
      </c>
      <c r="J9" s="5" t="s">
        <v>139</v>
      </c>
      <c r="K9" s="5" t="s">
        <v>161</v>
      </c>
      <c r="L9" s="5" t="s">
        <v>139</v>
      </c>
      <c r="M9" s="5" t="s">
        <v>161</v>
      </c>
      <c r="N9" s="5" t="s">
        <v>139</v>
      </c>
      <c r="O9" s="5" t="s">
        <v>161</v>
      </c>
      <c r="P9" s="5" t="s">
        <v>139</v>
      </c>
      <c r="Q9" s="5" t="s">
        <v>161</v>
      </c>
      <c r="R9" s="5" t="s">
        <v>139</v>
      </c>
      <c r="S9" s="64" t="s">
        <v>141</v>
      </c>
      <c r="T9" s="33" t="s">
        <v>142</v>
      </c>
      <c r="U9" s="33" t="s">
        <v>289</v>
      </c>
    </row>
    <row r="10" spans="1:21">
      <c r="A10" s="119" t="s">
        <v>2</v>
      </c>
      <c r="B10" s="119" t="s">
        <v>334</v>
      </c>
      <c r="C10" s="119" t="s">
        <v>333</v>
      </c>
      <c r="D10" s="119" t="s">
        <v>332</v>
      </c>
      <c r="E10" s="120">
        <v>75</v>
      </c>
      <c r="F10" s="120">
        <v>0</v>
      </c>
      <c r="G10" s="120">
        <v>0</v>
      </c>
      <c r="H10" s="120">
        <v>0</v>
      </c>
      <c r="I10" s="120">
        <v>1</v>
      </c>
      <c r="J10" s="120">
        <v>0</v>
      </c>
      <c r="K10" s="120">
        <v>6</v>
      </c>
      <c r="L10" s="120">
        <v>0</v>
      </c>
      <c r="M10" s="120">
        <v>52</v>
      </c>
      <c r="N10" s="120">
        <v>0</v>
      </c>
      <c r="O10" s="120">
        <v>72</v>
      </c>
      <c r="P10" s="120">
        <v>0</v>
      </c>
      <c r="Q10" s="120">
        <v>0</v>
      </c>
      <c r="R10" s="120">
        <v>0</v>
      </c>
      <c r="S10" s="12">
        <v>206</v>
      </c>
      <c r="T10" s="12">
        <v>0</v>
      </c>
      <c r="U10" s="118">
        <v>15</v>
      </c>
    </row>
    <row r="11" spans="1:21">
      <c r="A11" s="119" t="s">
        <v>2</v>
      </c>
      <c r="B11" s="119" t="s">
        <v>336</v>
      </c>
      <c r="C11" s="119" t="s">
        <v>335</v>
      </c>
      <c r="D11" s="119" t="s">
        <v>332</v>
      </c>
      <c r="E11" s="120">
        <v>1</v>
      </c>
      <c r="F11" s="120">
        <v>0</v>
      </c>
      <c r="G11" s="120">
        <v>1</v>
      </c>
      <c r="H11" s="120">
        <v>0</v>
      </c>
      <c r="I11" s="120">
        <v>1</v>
      </c>
      <c r="J11" s="120">
        <v>0</v>
      </c>
      <c r="K11" s="120">
        <v>1</v>
      </c>
      <c r="L11" s="120">
        <v>0</v>
      </c>
      <c r="M11" s="120">
        <v>1</v>
      </c>
      <c r="N11" s="120">
        <v>0</v>
      </c>
      <c r="O11" s="120">
        <v>1</v>
      </c>
      <c r="P11" s="120">
        <v>0</v>
      </c>
      <c r="Q11" s="120">
        <v>0</v>
      </c>
      <c r="R11" s="120">
        <v>0</v>
      </c>
      <c r="S11" s="12">
        <v>1</v>
      </c>
      <c r="T11" s="12">
        <v>0</v>
      </c>
      <c r="U11" s="118">
        <v>102</v>
      </c>
    </row>
    <row r="12" spans="1:21">
      <c r="A12" s="119" t="s">
        <v>2</v>
      </c>
      <c r="B12" s="119" t="s">
        <v>337</v>
      </c>
      <c r="C12" s="119" t="s">
        <v>333</v>
      </c>
      <c r="D12" s="119" t="s">
        <v>338</v>
      </c>
      <c r="E12" s="120">
        <v>15</v>
      </c>
      <c r="F12" s="120">
        <v>0</v>
      </c>
      <c r="G12" s="120">
        <v>11</v>
      </c>
      <c r="H12" s="120">
        <v>0</v>
      </c>
      <c r="I12" s="120">
        <v>9</v>
      </c>
      <c r="J12" s="120">
        <v>0</v>
      </c>
      <c r="K12" s="120">
        <v>23</v>
      </c>
      <c r="L12" s="120">
        <v>0</v>
      </c>
      <c r="M12" s="120">
        <v>103</v>
      </c>
      <c r="N12" s="120">
        <v>0</v>
      </c>
      <c r="O12" s="120">
        <v>34</v>
      </c>
      <c r="P12" s="120">
        <v>0</v>
      </c>
      <c r="Q12" s="120">
        <v>0</v>
      </c>
      <c r="R12" s="120">
        <v>0</v>
      </c>
      <c r="S12" s="12">
        <v>195</v>
      </c>
      <c r="T12" s="12">
        <v>0</v>
      </c>
      <c r="U12" s="118" t="s">
        <v>339</v>
      </c>
    </row>
    <row r="13" spans="1:21">
      <c r="A13" s="29"/>
      <c r="B13" s="29"/>
      <c r="C13" s="29"/>
      <c r="D13" s="29"/>
      <c r="E13" s="54"/>
      <c r="F13" s="54"/>
      <c r="G13" s="54"/>
      <c r="H13" s="54"/>
      <c r="I13" s="54"/>
      <c r="J13" s="54"/>
      <c r="K13" s="54"/>
      <c r="L13" s="54"/>
      <c r="M13" s="54"/>
      <c r="N13" s="54"/>
      <c r="O13" s="54"/>
      <c r="P13" s="54"/>
      <c r="Q13" s="54"/>
      <c r="R13" s="54"/>
      <c r="S13" s="12"/>
      <c r="T13" s="12"/>
      <c r="U13" s="118"/>
    </row>
    <row r="14" spans="1:21" ht="76.5">
      <c r="A14" s="29"/>
      <c r="B14" s="29"/>
      <c r="C14" s="29"/>
      <c r="D14" s="29"/>
      <c r="E14" s="54"/>
      <c r="F14" s="54"/>
      <c r="G14" s="54"/>
      <c r="H14" s="54"/>
      <c r="I14" s="54"/>
      <c r="J14" s="54"/>
      <c r="K14" s="54"/>
      <c r="L14" s="54"/>
      <c r="M14" s="54"/>
      <c r="N14" s="54"/>
      <c r="O14" s="54"/>
      <c r="P14" s="54"/>
      <c r="Q14" s="54"/>
      <c r="R14" s="54"/>
      <c r="S14" s="12"/>
      <c r="T14" s="12"/>
      <c r="U14" s="118" t="s">
        <v>340</v>
      </c>
    </row>
    <row r="15" spans="1:21">
      <c r="A15" s="29"/>
      <c r="B15" s="29"/>
      <c r="C15" s="29"/>
      <c r="D15" s="29"/>
      <c r="E15" s="54"/>
      <c r="F15" s="54"/>
      <c r="G15" s="54"/>
      <c r="H15" s="54"/>
      <c r="I15" s="54"/>
      <c r="J15" s="54"/>
      <c r="K15" s="54"/>
      <c r="L15" s="54"/>
      <c r="M15" s="54"/>
      <c r="N15" s="54"/>
      <c r="O15" s="54"/>
      <c r="P15" s="54"/>
      <c r="Q15" s="54"/>
      <c r="R15" s="54"/>
      <c r="S15" s="12"/>
      <c r="T15" s="12"/>
      <c r="U15" s="12"/>
    </row>
    <row r="16" spans="1:21">
      <c r="A16" s="29"/>
      <c r="B16" s="29"/>
      <c r="C16" s="29"/>
      <c r="D16" s="29"/>
      <c r="E16" s="54"/>
      <c r="F16" s="54"/>
      <c r="G16" s="54"/>
      <c r="H16" s="54"/>
      <c r="I16" s="54"/>
      <c r="J16" s="54"/>
      <c r="K16" s="54"/>
      <c r="L16" s="54"/>
      <c r="M16" s="54"/>
      <c r="N16" s="54"/>
      <c r="O16" s="54"/>
      <c r="P16" s="54"/>
      <c r="Q16" s="54"/>
      <c r="R16" s="54"/>
      <c r="S16" s="12"/>
      <c r="T16" s="12"/>
      <c r="U16" s="12"/>
    </row>
    <row r="17" spans="1:21">
      <c r="A17" s="29"/>
      <c r="B17" s="29"/>
      <c r="C17" s="29"/>
      <c r="D17" s="29"/>
      <c r="E17" s="54"/>
      <c r="F17" s="54"/>
      <c r="G17" s="54"/>
      <c r="H17" s="54"/>
      <c r="I17" s="54"/>
      <c r="J17" s="54"/>
      <c r="K17" s="54"/>
      <c r="L17" s="54"/>
      <c r="M17" s="54"/>
      <c r="N17" s="54"/>
      <c r="O17" s="54"/>
      <c r="P17" s="54"/>
      <c r="Q17" s="54"/>
      <c r="R17" s="54"/>
      <c r="S17" s="12"/>
      <c r="T17" s="12"/>
      <c r="U17" s="12"/>
    </row>
    <row r="18" spans="1:21" s="17" customFormat="1" ht="13.15">
      <c r="A18" s="63" t="s">
        <v>123</v>
      </c>
    </row>
    <row r="19" spans="1:21">
      <c r="A19" s="7" t="s">
        <v>316</v>
      </c>
      <c r="B19" s="7"/>
      <c r="C19" s="7"/>
      <c r="D19" s="8"/>
      <c r="E19" s="8"/>
      <c r="F19" s="8"/>
      <c r="G19" s="8"/>
      <c r="H19" s="8"/>
      <c r="I19" s="8"/>
      <c r="J19" s="8"/>
      <c r="K19" s="8"/>
      <c r="L19" s="8"/>
      <c r="M19" s="8"/>
    </row>
    <row r="20" spans="1:21">
      <c r="A20" s="7" t="s">
        <v>35</v>
      </c>
      <c r="B20" s="7"/>
      <c r="C20" s="7"/>
      <c r="D20" s="8"/>
      <c r="E20" s="8"/>
      <c r="F20" s="8"/>
      <c r="G20" s="8"/>
      <c r="H20" s="8"/>
      <c r="I20" s="8"/>
      <c r="J20" s="8"/>
      <c r="K20" s="8"/>
      <c r="L20" s="8"/>
      <c r="M20" s="8"/>
    </row>
    <row r="21" spans="1:21">
      <c r="A21" s="7" t="s">
        <v>52</v>
      </c>
      <c r="B21" s="7"/>
      <c r="C21" s="7"/>
      <c r="D21" s="8"/>
      <c r="E21" s="8"/>
      <c r="F21" s="8"/>
      <c r="G21" s="8"/>
      <c r="H21" s="8"/>
      <c r="I21" s="8"/>
      <c r="J21" s="8"/>
      <c r="K21" s="8"/>
      <c r="L21" s="8"/>
      <c r="M21" s="8"/>
    </row>
    <row r="22" spans="1:21">
      <c r="A22" s="60" t="s">
        <v>145</v>
      </c>
      <c r="B22" s="7"/>
      <c r="C22" s="7"/>
      <c r="D22" s="8"/>
      <c r="E22" s="8"/>
      <c r="F22" s="8"/>
      <c r="G22" s="8"/>
      <c r="H22" s="8"/>
      <c r="I22" s="8"/>
      <c r="J22" s="8"/>
      <c r="K22" s="8"/>
      <c r="L22" s="8"/>
      <c r="M22" s="8"/>
    </row>
    <row r="23" spans="1:21" s="50" customFormat="1">
      <c r="A23" s="60" t="s">
        <v>216</v>
      </c>
      <c r="B23" s="56"/>
      <c r="C23" s="56"/>
      <c r="D23" s="56"/>
    </row>
    <row r="24" spans="1:21">
      <c r="A24" s="7" t="s">
        <v>140</v>
      </c>
      <c r="B24" s="7"/>
      <c r="C24" s="7"/>
      <c r="D24" s="8"/>
      <c r="E24" s="8"/>
      <c r="F24" s="8"/>
      <c r="G24" s="8"/>
      <c r="H24" s="8"/>
      <c r="I24" s="8"/>
      <c r="J24" s="8"/>
      <c r="K24" s="8"/>
      <c r="L24" s="8"/>
      <c r="M24" s="8"/>
    </row>
    <row r="25" spans="1:21">
      <c r="A25" s="7" t="s">
        <v>124</v>
      </c>
    </row>
    <row r="26" spans="1:21">
      <c r="A26" s="98"/>
      <c r="B26" s="98"/>
      <c r="C26" s="98"/>
      <c r="D26" s="98"/>
      <c r="E26" s="98"/>
      <c r="F26" s="98"/>
      <c r="G26" s="98"/>
      <c r="H26" s="98"/>
      <c r="I26" s="98"/>
      <c r="J26" s="98"/>
      <c r="K26" s="98"/>
      <c r="L26" s="98"/>
      <c r="M26" s="98"/>
    </row>
    <row r="27" spans="1:21">
      <c r="A27" s="98"/>
      <c r="B27" s="98"/>
      <c r="C27" s="98"/>
      <c r="D27" s="98"/>
      <c r="E27" s="98"/>
      <c r="F27" s="98"/>
      <c r="G27" s="98"/>
      <c r="H27" s="98"/>
      <c r="I27" s="98"/>
      <c r="J27" s="98"/>
      <c r="K27" s="98"/>
      <c r="L27" s="98"/>
      <c r="M27" s="98"/>
    </row>
    <row r="28" spans="1:21" s="61" customFormat="1" ht="13.9">
      <c r="A28" s="65" t="s">
        <v>298</v>
      </c>
    </row>
    <row r="29" spans="1:21" ht="15.6" customHeight="1">
      <c r="A29" s="68" t="s">
        <v>39</v>
      </c>
      <c r="B29" s="68" t="s">
        <v>40</v>
      </c>
      <c r="D29" s="8"/>
      <c r="E29" s="8"/>
      <c r="F29" s="8"/>
      <c r="G29" s="8"/>
      <c r="H29" s="8"/>
      <c r="I29" s="8"/>
      <c r="J29" s="8"/>
      <c r="K29" s="31"/>
      <c r="L29" s="31"/>
      <c r="M29" s="16"/>
    </row>
    <row r="30" spans="1:21" ht="15.6" customHeight="1">
      <c r="A30" s="34" t="s">
        <v>326</v>
      </c>
      <c r="B30" s="34" t="s">
        <v>2</v>
      </c>
      <c r="D30" s="8"/>
      <c r="E30" s="8"/>
      <c r="F30" s="8"/>
      <c r="G30" s="8"/>
      <c r="H30" s="8"/>
      <c r="I30" s="27"/>
      <c r="J30" s="16"/>
      <c r="K30" s="16"/>
      <c r="M30" s="16"/>
    </row>
    <row r="31" spans="1:21" ht="15" customHeight="1">
      <c r="D31" s="145" t="s">
        <v>143</v>
      </c>
      <c r="E31" s="147"/>
      <c r="F31" s="147"/>
      <c r="G31" s="147"/>
      <c r="H31" s="146"/>
      <c r="I31" s="145" t="s">
        <v>169</v>
      </c>
      <c r="J31" s="147"/>
      <c r="K31" s="147"/>
      <c r="L31" s="147"/>
      <c r="M31" s="147"/>
      <c r="N31" s="147"/>
      <c r="O31" s="147"/>
      <c r="P31" s="147"/>
      <c r="Q31" s="146"/>
    </row>
    <row r="32" spans="1:21" ht="65.25">
      <c r="A32" s="25" t="s">
        <v>131</v>
      </c>
      <c r="B32" s="25" t="s">
        <v>160</v>
      </c>
      <c r="C32" s="25" t="s">
        <v>159</v>
      </c>
      <c r="D32" s="5" t="s">
        <v>133</v>
      </c>
      <c r="E32" s="5" t="s">
        <v>134</v>
      </c>
      <c r="F32" s="5" t="s">
        <v>243</v>
      </c>
      <c r="G32" s="5" t="s">
        <v>242</v>
      </c>
      <c r="H32" s="88" t="s">
        <v>307</v>
      </c>
      <c r="I32" s="5" t="s">
        <v>303</v>
      </c>
      <c r="J32" s="5" t="s">
        <v>301</v>
      </c>
      <c r="K32" s="88" t="s">
        <v>304</v>
      </c>
      <c r="L32" s="5" t="s">
        <v>300</v>
      </c>
      <c r="M32" s="5" t="s">
        <v>297</v>
      </c>
      <c r="N32" s="88" t="s">
        <v>305</v>
      </c>
      <c r="O32" s="5" t="s">
        <v>244</v>
      </c>
      <c r="P32" s="5" t="s">
        <v>241</v>
      </c>
      <c r="Q32" s="88" t="s">
        <v>306</v>
      </c>
    </row>
    <row r="33" spans="1:17" ht="25.5">
      <c r="A33" s="120" t="s">
        <v>409</v>
      </c>
      <c r="B33" s="120" t="s">
        <v>411</v>
      </c>
      <c r="C33" s="120" t="s">
        <v>410</v>
      </c>
      <c r="D33" s="54" t="s">
        <v>412</v>
      </c>
      <c r="E33" s="120">
        <v>840</v>
      </c>
      <c r="F33" s="54" t="s">
        <v>451</v>
      </c>
      <c r="G33" s="120" t="s">
        <v>414</v>
      </c>
      <c r="H33" s="54">
        <f>ROUND(100*((8637-7690)/7690),2)</f>
        <v>12.31</v>
      </c>
      <c r="I33" s="54"/>
      <c r="J33" s="131"/>
      <c r="K33" s="54"/>
      <c r="L33" s="54">
        <v>4868115</v>
      </c>
      <c r="M33" s="131">
        <v>4179376</v>
      </c>
      <c r="N33" s="54">
        <f>ROUND(100*((4868115-4179376)/4179376),2)</f>
        <v>16.48</v>
      </c>
      <c r="O33" s="54">
        <v>50705</v>
      </c>
      <c r="P33" s="131">
        <v>33498</v>
      </c>
      <c r="Q33" s="54">
        <f>ROUND(100*((50705-33498)/33498),2)</f>
        <v>51.37</v>
      </c>
    </row>
    <row r="34" spans="1:17" ht="25.5">
      <c r="A34" s="120" t="s">
        <v>409</v>
      </c>
      <c r="B34" s="120" t="s">
        <v>334</v>
      </c>
      <c r="C34" s="120" t="s">
        <v>410</v>
      </c>
      <c r="D34" s="54" t="s">
        <v>413</v>
      </c>
      <c r="E34" s="120">
        <v>24.4</v>
      </c>
      <c r="F34" s="54" t="s">
        <v>419</v>
      </c>
      <c r="G34" s="120" t="s">
        <v>415</v>
      </c>
      <c r="H34" s="54">
        <f>ROUND(100*((326-450)/450),2)</f>
        <v>-27.56</v>
      </c>
      <c r="I34" s="54"/>
      <c r="J34" s="120"/>
      <c r="K34" s="54"/>
      <c r="L34" s="120" t="s">
        <v>416</v>
      </c>
      <c r="M34" s="120" t="s">
        <v>416</v>
      </c>
      <c r="N34" s="120" t="s">
        <v>416</v>
      </c>
      <c r="O34" s="120" t="s">
        <v>416</v>
      </c>
      <c r="P34" s="120" t="s">
        <v>416</v>
      </c>
      <c r="Q34" s="120" t="s">
        <v>416</v>
      </c>
    </row>
    <row r="35" spans="1:17">
      <c r="A35" s="13"/>
      <c r="B35" s="13"/>
      <c r="C35" s="13"/>
      <c r="D35" s="54"/>
      <c r="E35" s="54"/>
      <c r="F35" s="54"/>
      <c r="G35" s="54"/>
      <c r="H35" s="54"/>
      <c r="I35" s="54"/>
      <c r="J35" s="54"/>
      <c r="K35" s="54"/>
      <c r="L35" s="54"/>
      <c r="M35" s="54"/>
      <c r="N35" s="54"/>
      <c r="O35" s="54"/>
      <c r="P35" s="54"/>
      <c r="Q35" s="54"/>
    </row>
    <row r="36" spans="1:17">
      <c r="A36" s="60" t="s">
        <v>132</v>
      </c>
      <c r="B36" s="7"/>
      <c r="C36" s="8"/>
      <c r="D36" s="8"/>
      <c r="E36" s="8"/>
      <c r="F36" s="8"/>
      <c r="G36" s="8"/>
      <c r="H36" s="8"/>
      <c r="I36" s="8"/>
      <c r="J36" s="8"/>
      <c r="K36" s="8"/>
      <c r="M36" s="8"/>
    </row>
    <row r="37" spans="1:17">
      <c r="A37" s="60" t="s">
        <v>247</v>
      </c>
      <c r="B37" s="7"/>
      <c r="C37" s="8"/>
      <c r="D37" s="8"/>
      <c r="E37" s="8"/>
      <c r="F37" s="8"/>
      <c r="G37" s="8"/>
      <c r="H37" s="8"/>
      <c r="I37" s="8"/>
      <c r="J37" s="8"/>
      <c r="K37" s="8"/>
      <c r="M37" s="8"/>
    </row>
    <row r="38" spans="1:17">
      <c r="A38" s="60" t="s">
        <v>135</v>
      </c>
      <c r="B38" s="7"/>
      <c r="C38" s="8"/>
      <c r="D38" s="8"/>
      <c r="E38" s="8"/>
      <c r="F38" s="8"/>
      <c r="G38" s="8"/>
      <c r="H38" s="8"/>
      <c r="I38" s="8"/>
      <c r="J38" s="8"/>
      <c r="K38" s="8"/>
      <c r="L38" s="8"/>
      <c r="M38" s="8"/>
    </row>
    <row r="39" spans="1:17">
      <c r="A39" s="60" t="s">
        <v>246</v>
      </c>
      <c r="B39" s="7"/>
      <c r="C39" s="8"/>
      <c r="D39" s="8"/>
      <c r="E39" s="8"/>
      <c r="F39" s="8"/>
      <c r="G39" s="8"/>
      <c r="H39" s="8"/>
      <c r="I39" s="8"/>
      <c r="J39" s="8"/>
      <c r="K39" s="8"/>
      <c r="L39" s="8"/>
      <c r="M39" s="8"/>
    </row>
    <row r="40" spans="1:17">
      <c r="A40" s="7"/>
      <c r="B40" s="7"/>
      <c r="C40" s="8"/>
      <c r="D40" s="8"/>
      <c r="E40" s="8"/>
      <c r="F40" s="8"/>
      <c r="G40" s="8"/>
      <c r="H40" s="8"/>
      <c r="I40" s="8"/>
      <c r="J40" s="8"/>
      <c r="K40" s="8"/>
      <c r="L40" s="8"/>
      <c r="M40" s="8"/>
    </row>
    <row r="41" spans="1:17">
      <c r="A41" s="7"/>
      <c r="B41" s="7"/>
      <c r="C41" s="8"/>
      <c r="D41" s="8"/>
      <c r="E41" s="8"/>
      <c r="F41" s="8"/>
      <c r="G41" s="8"/>
      <c r="H41" s="8"/>
      <c r="I41" s="8"/>
      <c r="J41" s="8"/>
      <c r="K41" s="8"/>
      <c r="L41" s="8"/>
      <c r="M41" s="8"/>
    </row>
    <row r="42" spans="1:17" ht="13.9">
      <c r="A42" s="103" t="s">
        <v>245</v>
      </c>
      <c r="B42" s="105"/>
      <c r="C42" s="106"/>
      <c r="D42" s="47"/>
      <c r="E42" s="47"/>
      <c r="F42" s="47"/>
      <c r="G42" s="47"/>
      <c r="H42" s="47"/>
      <c r="I42" s="47"/>
      <c r="J42" s="47"/>
      <c r="K42" s="47"/>
      <c r="L42" s="47"/>
      <c r="M42" s="47"/>
    </row>
    <row r="43" spans="1:17" ht="140.25">
      <c r="A43" s="107" t="s">
        <v>224</v>
      </c>
      <c r="B43" s="107" t="s">
        <v>341</v>
      </c>
      <c r="C43" s="8"/>
      <c r="D43" s="8"/>
      <c r="E43" s="8"/>
      <c r="F43" s="8"/>
      <c r="G43" s="8"/>
      <c r="H43" s="8"/>
      <c r="I43" s="8"/>
      <c r="J43" s="8"/>
      <c r="K43" s="8"/>
      <c r="L43" s="8"/>
      <c r="M43" s="8"/>
    </row>
    <row r="44" spans="1:17" ht="76.5">
      <c r="A44" s="107" t="s">
        <v>248</v>
      </c>
      <c r="B44" s="107" t="s">
        <v>420</v>
      </c>
      <c r="C44" s="8"/>
    </row>
  </sheetData>
  <mergeCells count="9">
    <mergeCell ref="D31:H31"/>
    <mergeCell ref="O8:P8"/>
    <mergeCell ref="Q8:R8"/>
    <mergeCell ref="E8:F8"/>
    <mergeCell ref="G8:H8"/>
    <mergeCell ref="I8:J8"/>
    <mergeCell ref="K8:L8"/>
    <mergeCell ref="M8:N8"/>
    <mergeCell ref="I31:Q31"/>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J63"/>
  <sheetViews>
    <sheetView topLeftCell="A25" zoomScale="85" zoomScaleNormal="85" workbookViewId="0">
      <selection activeCell="I8" sqref="I8"/>
    </sheetView>
  </sheetViews>
  <sheetFormatPr defaultColWidth="9.1328125" defaultRowHeight="13.5"/>
  <cols>
    <col min="1" max="2" width="18.6640625" style="93" customWidth="1"/>
    <col min="3" max="3" width="16.86328125" style="93" customWidth="1"/>
    <col min="4" max="5" width="16.1328125" style="93" customWidth="1"/>
    <col min="6" max="7" width="16.19921875" style="93" customWidth="1"/>
    <col min="8" max="8" width="22.6640625" style="93" customWidth="1"/>
    <col min="9" max="9" width="35.6640625" style="93" customWidth="1"/>
    <col min="10" max="16384" width="9.1328125" style="93"/>
  </cols>
  <sheetData>
    <row r="1" spans="1:10" s="16" customFormat="1" ht="15">
      <c r="A1" s="15" t="s">
        <v>258</v>
      </c>
      <c r="B1" s="15"/>
    </row>
    <row r="2" spans="1:10" s="16" customFormat="1">
      <c r="A2" s="89" t="s">
        <v>271</v>
      </c>
    </row>
    <row r="3" spans="1:10" s="16" customFormat="1" ht="15">
      <c r="A3" s="89" t="s">
        <v>257</v>
      </c>
      <c r="B3" s="15"/>
    </row>
    <row r="4" spans="1:10" s="82" customFormat="1" ht="14.25">
      <c r="A4" s="89" t="s">
        <v>278</v>
      </c>
    </row>
    <row r="5" spans="1:10">
      <c r="A5" s="87" t="s">
        <v>39</v>
      </c>
      <c r="B5" s="87" t="s">
        <v>40</v>
      </c>
      <c r="J5" s="96"/>
    </row>
    <row r="6" spans="1:10">
      <c r="A6" s="85" t="s">
        <v>326</v>
      </c>
      <c r="B6" s="85" t="s">
        <v>2</v>
      </c>
      <c r="J6" s="96"/>
    </row>
    <row r="7" spans="1:10" ht="51.4">
      <c r="A7" s="25" t="s">
        <v>28</v>
      </c>
      <c r="B7" s="5" t="s">
        <v>213</v>
      </c>
      <c r="C7" s="5" t="s">
        <v>27</v>
      </c>
      <c r="D7" s="5" t="s">
        <v>275</v>
      </c>
      <c r="E7" s="5" t="s">
        <v>41</v>
      </c>
      <c r="F7" s="5" t="s">
        <v>42</v>
      </c>
      <c r="G7" s="5" t="s">
        <v>389</v>
      </c>
      <c r="H7" s="5" t="s">
        <v>284</v>
      </c>
      <c r="I7" s="5" t="s">
        <v>122</v>
      </c>
      <c r="J7" s="96"/>
    </row>
    <row r="8" spans="1:10" s="115" customFormat="1" ht="77.25">
      <c r="A8" s="123" t="s">
        <v>342</v>
      </c>
      <c r="B8" s="126" t="s">
        <v>282</v>
      </c>
      <c r="C8" s="125" t="s">
        <v>174</v>
      </c>
      <c r="D8" s="9" t="s">
        <v>386</v>
      </c>
      <c r="E8" s="9" t="s">
        <v>387</v>
      </c>
      <c r="F8" s="9" t="s">
        <v>388</v>
      </c>
      <c r="G8">
        <v>455</v>
      </c>
      <c r="H8" s="125">
        <v>100</v>
      </c>
      <c r="I8" s="120" t="s">
        <v>390</v>
      </c>
      <c r="J8" s="122"/>
    </row>
    <row r="9" spans="1:10" s="115" customFormat="1" ht="77.25">
      <c r="A9" s="123" t="s">
        <v>343</v>
      </c>
      <c r="B9" s="124" t="s">
        <v>281</v>
      </c>
      <c r="C9" s="125" t="s">
        <v>174</v>
      </c>
      <c r="D9" s="9" t="s">
        <v>386</v>
      </c>
      <c r="E9" s="9" t="s">
        <v>387</v>
      </c>
      <c r="F9" s="9" t="s">
        <v>388</v>
      </c>
      <c r="G9">
        <v>93</v>
      </c>
      <c r="H9" s="125">
        <v>0</v>
      </c>
      <c r="I9" s="120" t="s">
        <v>390</v>
      </c>
      <c r="J9" s="122"/>
    </row>
    <row r="10" spans="1:10" s="115" customFormat="1" ht="64.5">
      <c r="A10" s="123" t="s">
        <v>344</v>
      </c>
      <c r="B10" s="124" t="s">
        <v>281</v>
      </c>
      <c r="C10" s="125" t="s">
        <v>176</v>
      </c>
      <c r="D10" s="9" t="s">
        <v>386</v>
      </c>
      <c r="E10" s="9" t="s">
        <v>387</v>
      </c>
      <c r="F10" s="9" t="s">
        <v>388</v>
      </c>
      <c r="G10">
        <v>25</v>
      </c>
      <c r="H10" s="125">
        <v>96</v>
      </c>
      <c r="I10" s="120" t="s">
        <v>390</v>
      </c>
      <c r="J10" s="122"/>
    </row>
    <row r="11" spans="1:10" s="115" customFormat="1" ht="26.25">
      <c r="A11" s="123" t="s">
        <v>345</v>
      </c>
      <c r="B11" s="126" t="s">
        <v>282</v>
      </c>
      <c r="C11" s="125" t="s">
        <v>177</v>
      </c>
      <c r="D11" s="9" t="s">
        <v>386</v>
      </c>
      <c r="E11" s="9" t="s">
        <v>387</v>
      </c>
      <c r="F11" s="9" t="s">
        <v>388</v>
      </c>
      <c r="G11">
        <v>157</v>
      </c>
      <c r="H11" s="125">
        <v>100</v>
      </c>
      <c r="I11" s="120" t="s">
        <v>390</v>
      </c>
      <c r="J11" s="122"/>
    </row>
    <row r="12" spans="1:10" s="115" customFormat="1" ht="39">
      <c r="A12" s="123" t="s">
        <v>346</v>
      </c>
      <c r="B12" s="126" t="s">
        <v>282</v>
      </c>
      <c r="C12" s="125" t="s">
        <v>347</v>
      </c>
      <c r="D12" s="9" t="s">
        <v>386</v>
      </c>
      <c r="E12" s="9" t="s">
        <v>387</v>
      </c>
      <c r="F12" s="9" t="s">
        <v>388</v>
      </c>
      <c r="G12">
        <v>17</v>
      </c>
      <c r="H12" s="125">
        <v>100</v>
      </c>
      <c r="I12" s="120" t="s">
        <v>390</v>
      </c>
      <c r="J12" s="122"/>
    </row>
    <row r="13" spans="1:10" s="115" customFormat="1" ht="51.75">
      <c r="A13" s="123" t="s">
        <v>348</v>
      </c>
      <c r="B13" s="124" t="s">
        <v>281</v>
      </c>
      <c r="C13" s="125" t="s">
        <v>182</v>
      </c>
      <c r="D13" s="9" t="s">
        <v>386</v>
      </c>
      <c r="E13" s="9" t="s">
        <v>387</v>
      </c>
      <c r="F13" s="9" t="s">
        <v>388</v>
      </c>
      <c r="G13">
        <v>1427</v>
      </c>
      <c r="H13" s="125">
        <v>67.760000000000005</v>
      </c>
      <c r="I13" s="120" t="s">
        <v>390</v>
      </c>
      <c r="J13" s="122"/>
    </row>
    <row r="14" spans="1:10" s="115" customFormat="1" ht="14.25">
      <c r="A14" s="123" t="s">
        <v>349</v>
      </c>
      <c r="B14" s="126" t="s">
        <v>282</v>
      </c>
      <c r="C14" s="125" t="s">
        <v>182</v>
      </c>
      <c r="D14" s="9" t="s">
        <v>386</v>
      </c>
      <c r="E14" s="9" t="s">
        <v>387</v>
      </c>
      <c r="F14" s="9" t="s">
        <v>388</v>
      </c>
      <c r="G14">
        <v>8180</v>
      </c>
      <c r="H14" s="125">
        <v>100</v>
      </c>
      <c r="I14" s="120" t="s">
        <v>390</v>
      </c>
      <c r="J14" s="122"/>
    </row>
    <row r="15" spans="1:10" s="115" customFormat="1" ht="90">
      <c r="A15" s="123" t="s">
        <v>350</v>
      </c>
      <c r="B15" s="124" t="s">
        <v>281</v>
      </c>
      <c r="C15" s="125" t="s">
        <v>320</v>
      </c>
      <c r="D15" s="9" t="s">
        <v>386</v>
      </c>
      <c r="E15" s="9" t="s">
        <v>387</v>
      </c>
      <c r="F15" s="9" t="s">
        <v>388</v>
      </c>
      <c r="G15">
        <v>12</v>
      </c>
      <c r="H15" s="125">
        <v>0</v>
      </c>
      <c r="I15" s="120" t="s">
        <v>390</v>
      </c>
      <c r="J15" s="122"/>
    </row>
    <row r="16" spans="1:10" s="115" customFormat="1" ht="39">
      <c r="A16" s="123" t="s">
        <v>351</v>
      </c>
      <c r="B16" s="126" t="s">
        <v>282</v>
      </c>
      <c r="C16" s="125" t="s">
        <v>183</v>
      </c>
      <c r="D16" s="9" t="s">
        <v>386</v>
      </c>
      <c r="E16" s="9" t="s">
        <v>387</v>
      </c>
      <c r="F16" s="9" t="s">
        <v>388</v>
      </c>
      <c r="G16">
        <v>1088</v>
      </c>
      <c r="H16" s="125">
        <v>0</v>
      </c>
      <c r="I16" s="120" t="s">
        <v>390</v>
      </c>
      <c r="J16" s="122"/>
    </row>
    <row r="17" spans="1:10" s="115" customFormat="1" ht="51.75">
      <c r="A17" s="123" t="s">
        <v>352</v>
      </c>
      <c r="B17" s="124" t="s">
        <v>281</v>
      </c>
      <c r="C17" s="125" t="s">
        <v>183</v>
      </c>
      <c r="D17" s="9" t="s">
        <v>386</v>
      </c>
      <c r="E17" s="9" t="s">
        <v>387</v>
      </c>
      <c r="F17" s="9" t="s">
        <v>388</v>
      </c>
      <c r="G17">
        <v>57</v>
      </c>
      <c r="H17" s="125">
        <v>100</v>
      </c>
      <c r="I17" s="120" t="s">
        <v>390</v>
      </c>
      <c r="J17" s="122"/>
    </row>
    <row r="18" spans="1:10" s="115" customFormat="1" ht="77.25">
      <c r="A18" s="123" t="s">
        <v>353</v>
      </c>
      <c r="B18" s="124" t="s">
        <v>281</v>
      </c>
      <c r="C18" s="125" t="s">
        <v>184</v>
      </c>
      <c r="D18" s="9" t="s">
        <v>386</v>
      </c>
      <c r="E18" s="9" t="s">
        <v>387</v>
      </c>
      <c r="F18" s="9" t="s">
        <v>388</v>
      </c>
      <c r="G18">
        <v>106</v>
      </c>
      <c r="H18" s="125">
        <v>100</v>
      </c>
      <c r="I18" s="120" t="s">
        <v>390</v>
      </c>
      <c r="J18" s="122"/>
    </row>
    <row r="19" spans="1:10" s="115" customFormat="1" ht="26.25">
      <c r="A19" s="123" t="s">
        <v>354</v>
      </c>
      <c r="B19" s="126" t="s">
        <v>282</v>
      </c>
      <c r="C19" s="125" t="s">
        <v>187</v>
      </c>
      <c r="D19" s="9" t="s">
        <v>386</v>
      </c>
      <c r="E19" s="9" t="s">
        <v>387</v>
      </c>
      <c r="F19" s="9" t="s">
        <v>388</v>
      </c>
      <c r="G19">
        <v>309</v>
      </c>
      <c r="H19" s="125">
        <v>0</v>
      </c>
      <c r="I19" s="120" t="s">
        <v>390</v>
      </c>
      <c r="J19" s="122"/>
    </row>
    <row r="20" spans="1:10" s="115" customFormat="1" ht="39">
      <c r="A20" s="123" t="s">
        <v>355</v>
      </c>
      <c r="B20" s="124" t="s">
        <v>281</v>
      </c>
      <c r="C20" s="125" t="s">
        <v>356</v>
      </c>
      <c r="D20" s="9" t="s">
        <v>386</v>
      </c>
      <c r="E20" s="9" t="s">
        <v>387</v>
      </c>
      <c r="F20" s="9" t="s">
        <v>388</v>
      </c>
      <c r="G20">
        <v>3</v>
      </c>
      <c r="H20" s="125">
        <v>100</v>
      </c>
      <c r="I20" s="120" t="s">
        <v>390</v>
      </c>
      <c r="J20" s="122"/>
    </row>
    <row r="21" spans="1:10" s="115" customFormat="1" ht="51.75">
      <c r="A21" s="123" t="s">
        <v>357</v>
      </c>
      <c r="B21" s="124" t="s">
        <v>281</v>
      </c>
      <c r="C21" s="125" t="s">
        <v>188</v>
      </c>
      <c r="D21" s="9" t="s">
        <v>386</v>
      </c>
      <c r="E21" s="9" t="s">
        <v>387</v>
      </c>
      <c r="F21" s="9" t="s">
        <v>388</v>
      </c>
      <c r="G21">
        <v>38</v>
      </c>
      <c r="H21" s="125">
        <v>100</v>
      </c>
      <c r="I21" s="120" t="s">
        <v>390</v>
      </c>
      <c r="J21" s="122"/>
    </row>
    <row r="22" spans="1:10" s="115" customFormat="1" ht="64.5">
      <c r="A22" s="123" t="s">
        <v>358</v>
      </c>
      <c r="B22" s="124" t="s">
        <v>281</v>
      </c>
      <c r="C22" s="125" t="s">
        <v>188</v>
      </c>
      <c r="D22" s="9" t="s">
        <v>386</v>
      </c>
      <c r="E22" s="9" t="s">
        <v>387</v>
      </c>
      <c r="F22" s="9" t="s">
        <v>388</v>
      </c>
      <c r="G22" s="127">
        <v>50</v>
      </c>
      <c r="H22" s="125">
        <v>100</v>
      </c>
      <c r="I22" s="120" t="s">
        <v>390</v>
      </c>
      <c r="J22" s="122"/>
    </row>
    <row r="23" spans="1:10" s="115" customFormat="1" ht="39">
      <c r="A23" s="123" t="s">
        <v>359</v>
      </c>
      <c r="B23" s="124" t="s">
        <v>281</v>
      </c>
      <c r="C23" s="125" t="s">
        <v>188</v>
      </c>
      <c r="D23" s="9" t="s">
        <v>386</v>
      </c>
      <c r="E23" s="9" t="s">
        <v>387</v>
      </c>
      <c r="F23" s="9" t="s">
        <v>388</v>
      </c>
      <c r="G23">
        <v>121</v>
      </c>
      <c r="H23" s="125">
        <v>100</v>
      </c>
      <c r="I23" s="120" t="s">
        <v>390</v>
      </c>
      <c r="J23" s="122"/>
    </row>
    <row r="24" spans="1:10" s="115" customFormat="1" ht="51.75">
      <c r="A24" s="123" t="s">
        <v>360</v>
      </c>
      <c r="B24" s="124" t="s">
        <v>281</v>
      </c>
      <c r="C24" s="125" t="s">
        <v>188</v>
      </c>
      <c r="D24" s="9" t="s">
        <v>386</v>
      </c>
      <c r="E24" s="9" t="s">
        <v>387</v>
      </c>
      <c r="F24" s="9" t="s">
        <v>388</v>
      </c>
      <c r="G24">
        <v>45</v>
      </c>
      <c r="H24" s="125">
        <v>100</v>
      </c>
      <c r="I24" s="120" t="s">
        <v>390</v>
      </c>
      <c r="J24" s="122"/>
    </row>
    <row r="25" spans="1:10" s="115" customFormat="1" ht="26.25">
      <c r="A25" s="123" t="s">
        <v>361</v>
      </c>
      <c r="B25" s="126" t="s">
        <v>282</v>
      </c>
      <c r="C25" s="125" t="s">
        <v>188</v>
      </c>
      <c r="D25" s="9" t="s">
        <v>386</v>
      </c>
      <c r="E25" s="9" t="s">
        <v>387</v>
      </c>
      <c r="F25" s="9" t="s">
        <v>388</v>
      </c>
      <c r="G25">
        <v>1116</v>
      </c>
      <c r="H25" s="125">
        <v>100</v>
      </c>
      <c r="I25" s="120" t="s">
        <v>390</v>
      </c>
      <c r="J25" s="122"/>
    </row>
    <row r="26" spans="1:10" s="115" customFormat="1" ht="90">
      <c r="A26" s="123" t="s">
        <v>362</v>
      </c>
      <c r="B26" s="124" t="s">
        <v>281</v>
      </c>
      <c r="C26" s="125" t="s">
        <v>188</v>
      </c>
      <c r="D26" s="9" t="s">
        <v>386</v>
      </c>
      <c r="E26" s="9" t="s">
        <v>387</v>
      </c>
      <c r="F26" s="9" t="s">
        <v>388</v>
      </c>
      <c r="G26">
        <v>26</v>
      </c>
      <c r="H26" s="125">
        <v>100</v>
      </c>
      <c r="I26" s="120" t="s">
        <v>390</v>
      </c>
      <c r="J26" s="122"/>
    </row>
    <row r="27" spans="1:10" s="115" customFormat="1" ht="90">
      <c r="A27" s="123" t="s">
        <v>363</v>
      </c>
      <c r="B27" s="124" t="s">
        <v>281</v>
      </c>
      <c r="C27" s="125" t="s">
        <v>188</v>
      </c>
      <c r="D27" s="9" t="s">
        <v>386</v>
      </c>
      <c r="E27" s="9" t="s">
        <v>387</v>
      </c>
      <c r="F27" s="9" t="s">
        <v>388</v>
      </c>
      <c r="G27">
        <v>10</v>
      </c>
      <c r="H27" s="125">
        <v>100</v>
      </c>
      <c r="I27" s="120" t="s">
        <v>390</v>
      </c>
      <c r="J27" s="122"/>
    </row>
    <row r="28" spans="1:10" s="115" customFormat="1" ht="39">
      <c r="A28" s="123" t="s">
        <v>364</v>
      </c>
      <c r="B28" s="126" t="s">
        <v>282</v>
      </c>
      <c r="C28" s="125" t="s">
        <v>189</v>
      </c>
      <c r="D28" s="9" t="s">
        <v>386</v>
      </c>
      <c r="E28" s="9" t="s">
        <v>387</v>
      </c>
      <c r="F28" s="9" t="s">
        <v>388</v>
      </c>
      <c r="G28">
        <v>624</v>
      </c>
      <c r="H28" s="125">
        <v>100</v>
      </c>
      <c r="I28" s="120" t="s">
        <v>390</v>
      </c>
      <c r="J28" s="122"/>
    </row>
    <row r="29" spans="1:10" s="115" customFormat="1" ht="77.25">
      <c r="A29" s="123" t="s">
        <v>365</v>
      </c>
      <c r="B29" s="124" t="s">
        <v>281</v>
      </c>
      <c r="C29" s="125" t="s">
        <v>193</v>
      </c>
      <c r="D29" s="9" t="s">
        <v>386</v>
      </c>
      <c r="E29" s="9" t="s">
        <v>387</v>
      </c>
      <c r="F29" s="9" t="s">
        <v>388</v>
      </c>
      <c r="G29">
        <v>9</v>
      </c>
      <c r="H29" s="125">
        <v>100</v>
      </c>
      <c r="I29" s="120" t="s">
        <v>390</v>
      </c>
      <c r="J29" s="122"/>
    </row>
    <row r="30" spans="1:10" s="115" customFormat="1" ht="39">
      <c r="A30" s="123" t="s">
        <v>366</v>
      </c>
      <c r="B30" s="124" t="s">
        <v>281</v>
      </c>
      <c r="C30" s="125" t="s">
        <v>197</v>
      </c>
      <c r="D30" s="9" t="s">
        <v>386</v>
      </c>
      <c r="E30" s="9" t="s">
        <v>387</v>
      </c>
      <c r="F30" s="9" t="s">
        <v>388</v>
      </c>
      <c r="G30">
        <v>49</v>
      </c>
      <c r="H30" s="125">
        <v>100</v>
      </c>
      <c r="I30" s="120" t="s">
        <v>390</v>
      </c>
      <c r="J30" s="122"/>
    </row>
    <row r="31" spans="1:10" s="115" customFormat="1" ht="39">
      <c r="A31" s="123" t="s">
        <v>367</v>
      </c>
      <c r="B31" s="126" t="s">
        <v>282</v>
      </c>
      <c r="C31" s="125" t="s">
        <v>197</v>
      </c>
      <c r="D31" s="9" t="s">
        <v>386</v>
      </c>
      <c r="E31" s="9" t="s">
        <v>387</v>
      </c>
      <c r="F31" s="9" t="s">
        <v>388</v>
      </c>
      <c r="G31">
        <v>2703</v>
      </c>
      <c r="H31" s="125">
        <v>100</v>
      </c>
      <c r="I31" s="120" t="s">
        <v>390</v>
      </c>
      <c r="J31" s="122"/>
    </row>
    <row r="32" spans="1:10" s="115" customFormat="1" ht="39">
      <c r="A32" s="123" t="s">
        <v>368</v>
      </c>
      <c r="B32" s="126" t="s">
        <v>282</v>
      </c>
      <c r="C32" s="125" t="s">
        <v>197</v>
      </c>
      <c r="D32" s="9" t="s">
        <v>386</v>
      </c>
      <c r="E32" s="9" t="s">
        <v>387</v>
      </c>
      <c r="F32" s="9" t="s">
        <v>388</v>
      </c>
      <c r="G32">
        <v>371</v>
      </c>
      <c r="H32" s="125">
        <v>100</v>
      </c>
      <c r="I32" s="120" t="s">
        <v>390</v>
      </c>
      <c r="J32" s="122"/>
    </row>
    <row r="33" spans="1:10" s="115" customFormat="1" ht="14.25">
      <c r="A33" s="123" t="s">
        <v>369</v>
      </c>
      <c r="B33" s="124" t="s">
        <v>281</v>
      </c>
      <c r="C33" s="125" t="s">
        <v>199</v>
      </c>
      <c r="D33" s="9" t="s">
        <v>386</v>
      </c>
      <c r="E33" s="9" t="s">
        <v>387</v>
      </c>
      <c r="F33" s="9" t="s">
        <v>388</v>
      </c>
      <c r="G33">
        <v>18</v>
      </c>
      <c r="H33" s="125">
        <v>100</v>
      </c>
      <c r="I33" s="120" t="s">
        <v>390</v>
      </c>
      <c r="J33" s="122"/>
    </row>
    <row r="34" spans="1:10" s="115" customFormat="1" ht="39">
      <c r="A34" s="123" t="s">
        <v>370</v>
      </c>
      <c r="B34" s="126" t="s">
        <v>282</v>
      </c>
      <c r="C34" s="125" t="s">
        <v>199</v>
      </c>
      <c r="D34" s="9" t="s">
        <v>386</v>
      </c>
      <c r="E34" s="9" t="s">
        <v>387</v>
      </c>
      <c r="F34" s="9" t="s">
        <v>388</v>
      </c>
      <c r="G34">
        <v>1233</v>
      </c>
      <c r="H34" s="125">
        <v>100</v>
      </c>
      <c r="I34" s="120" t="s">
        <v>390</v>
      </c>
      <c r="J34" s="122"/>
    </row>
    <row r="35" spans="1:10" s="115" customFormat="1" ht="26.25">
      <c r="A35" s="123" t="s">
        <v>371</v>
      </c>
      <c r="B35" s="126" t="s">
        <v>282</v>
      </c>
      <c r="C35" s="125" t="s">
        <v>201</v>
      </c>
      <c r="D35" s="9" t="s">
        <v>386</v>
      </c>
      <c r="E35" s="9" t="s">
        <v>387</v>
      </c>
      <c r="F35" s="9" t="s">
        <v>388</v>
      </c>
      <c r="G35" s="127">
        <v>331</v>
      </c>
      <c r="H35" s="125">
        <v>100</v>
      </c>
      <c r="I35" s="120" t="s">
        <v>390</v>
      </c>
      <c r="J35" s="122"/>
    </row>
    <row r="36" spans="1:10" s="115" customFormat="1" ht="39">
      <c r="A36" s="123" t="s">
        <v>372</v>
      </c>
      <c r="B36" s="124" t="s">
        <v>281</v>
      </c>
      <c r="C36" s="125" t="s">
        <v>201</v>
      </c>
      <c r="D36" s="9" t="s">
        <v>386</v>
      </c>
      <c r="E36" s="9" t="s">
        <v>387</v>
      </c>
      <c r="F36" s="9" t="s">
        <v>388</v>
      </c>
      <c r="G36">
        <v>79</v>
      </c>
      <c r="H36" s="125">
        <v>100</v>
      </c>
      <c r="I36" s="120" t="s">
        <v>390</v>
      </c>
      <c r="J36" s="122"/>
    </row>
    <row r="37" spans="1:10" s="115" customFormat="1" ht="51.75">
      <c r="A37" s="123" t="s">
        <v>373</v>
      </c>
      <c r="B37" s="124" t="s">
        <v>281</v>
      </c>
      <c r="C37" s="125" t="s">
        <v>202</v>
      </c>
      <c r="D37" s="9" t="s">
        <v>386</v>
      </c>
      <c r="E37" s="9" t="s">
        <v>387</v>
      </c>
      <c r="F37" s="9" t="s">
        <v>388</v>
      </c>
      <c r="G37">
        <v>12</v>
      </c>
      <c r="H37" s="125">
        <v>83.33</v>
      </c>
      <c r="I37" s="120" t="s">
        <v>390</v>
      </c>
      <c r="J37" s="122"/>
    </row>
    <row r="38" spans="1:10" s="115" customFormat="1" ht="39">
      <c r="A38" s="123" t="s">
        <v>374</v>
      </c>
      <c r="B38" s="124" t="s">
        <v>281</v>
      </c>
      <c r="C38" s="125" t="s">
        <v>202</v>
      </c>
      <c r="D38" s="9" t="s">
        <v>386</v>
      </c>
      <c r="E38" s="9" t="s">
        <v>387</v>
      </c>
      <c r="F38" s="9" t="s">
        <v>388</v>
      </c>
      <c r="G38">
        <v>17</v>
      </c>
      <c r="H38" s="125">
        <v>100</v>
      </c>
      <c r="I38" s="120" t="s">
        <v>390</v>
      </c>
      <c r="J38" s="122"/>
    </row>
    <row r="39" spans="1:10" s="115" customFormat="1" ht="26.25">
      <c r="A39" s="123" t="s">
        <v>375</v>
      </c>
      <c r="B39" s="126" t="s">
        <v>299</v>
      </c>
      <c r="C39" s="125" t="s">
        <v>202</v>
      </c>
      <c r="D39" s="9" t="s">
        <v>386</v>
      </c>
      <c r="E39" s="9" t="s">
        <v>387</v>
      </c>
      <c r="F39" s="9" t="s">
        <v>388</v>
      </c>
      <c r="G39" s="127">
        <v>15</v>
      </c>
      <c r="H39" s="125">
        <v>100</v>
      </c>
      <c r="I39" s="120" t="s">
        <v>390</v>
      </c>
      <c r="J39" s="122"/>
    </row>
    <row r="40" spans="1:10" s="115" customFormat="1" ht="26.25">
      <c r="A40" s="123" t="s">
        <v>376</v>
      </c>
      <c r="B40" s="126" t="s">
        <v>282</v>
      </c>
      <c r="C40" s="125" t="s">
        <v>207</v>
      </c>
      <c r="D40" s="9" t="s">
        <v>386</v>
      </c>
      <c r="E40" s="9" t="s">
        <v>387</v>
      </c>
      <c r="F40" s="9" t="s">
        <v>388</v>
      </c>
      <c r="G40">
        <v>3</v>
      </c>
      <c r="H40" s="125">
        <v>100</v>
      </c>
      <c r="I40" s="120" t="s">
        <v>390</v>
      </c>
      <c r="J40" s="122"/>
    </row>
    <row r="41" spans="1:10" s="115" customFormat="1" ht="26.25">
      <c r="A41" s="123" t="s">
        <v>377</v>
      </c>
      <c r="B41" s="124" t="s">
        <v>281</v>
      </c>
      <c r="C41" s="125" t="s">
        <v>208</v>
      </c>
      <c r="D41" s="9" t="s">
        <v>386</v>
      </c>
      <c r="E41" s="9" t="s">
        <v>387</v>
      </c>
      <c r="F41" s="9" t="s">
        <v>388</v>
      </c>
      <c r="G41">
        <v>45</v>
      </c>
      <c r="H41" s="125">
        <v>100</v>
      </c>
      <c r="I41" s="120" t="s">
        <v>390</v>
      </c>
      <c r="J41" s="122"/>
    </row>
    <row r="42" spans="1:10" s="115" customFormat="1" ht="39">
      <c r="A42" s="123" t="s">
        <v>378</v>
      </c>
      <c r="B42" s="124" t="s">
        <v>281</v>
      </c>
      <c r="C42" s="125" t="s">
        <v>208</v>
      </c>
      <c r="D42" s="9" t="s">
        <v>386</v>
      </c>
      <c r="E42" s="9" t="s">
        <v>387</v>
      </c>
      <c r="F42" s="9" t="s">
        <v>388</v>
      </c>
      <c r="G42" s="127">
        <v>116</v>
      </c>
      <c r="H42" s="125">
        <v>60.35</v>
      </c>
      <c r="I42" s="120" t="s">
        <v>390</v>
      </c>
      <c r="J42" s="122"/>
    </row>
    <row r="43" spans="1:10" s="115" customFormat="1" ht="26.25">
      <c r="A43" s="123" t="s">
        <v>379</v>
      </c>
      <c r="B43" s="124" t="s">
        <v>281</v>
      </c>
      <c r="C43" s="125" t="s">
        <v>208</v>
      </c>
      <c r="D43" s="9" t="s">
        <v>386</v>
      </c>
      <c r="E43" s="9" t="s">
        <v>387</v>
      </c>
      <c r="F43" s="9" t="s">
        <v>388</v>
      </c>
      <c r="G43">
        <v>12</v>
      </c>
      <c r="H43" s="125">
        <v>58.33</v>
      </c>
      <c r="I43" s="120" t="s">
        <v>390</v>
      </c>
      <c r="J43" s="122"/>
    </row>
    <row r="44" spans="1:10" s="115" customFormat="1" ht="26.25">
      <c r="A44" s="123" t="s">
        <v>380</v>
      </c>
      <c r="B44" s="126" t="s">
        <v>282</v>
      </c>
      <c r="C44" s="125" t="s">
        <v>208</v>
      </c>
      <c r="D44" s="9" t="s">
        <v>386</v>
      </c>
      <c r="E44" s="9" t="s">
        <v>387</v>
      </c>
      <c r="F44" s="9" t="s">
        <v>388</v>
      </c>
      <c r="G44">
        <v>58</v>
      </c>
      <c r="H44" s="125">
        <v>100</v>
      </c>
      <c r="I44" s="120" t="s">
        <v>390</v>
      </c>
      <c r="J44" s="122"/>
    </row>
    <row r="45" spans="1:10" s="115" customFormat="1" ht="39">
      <c r="A45" s="123" t="s">
        <v>381</v>
      </c>
      <c r="B45" s="124" t="s">
        <v>281</v>
      </c>
      <c r="C45" s="125" t="s">
        <v>209</v>
      </c>
      <c r="D45" s="9" t="s">
        <v>386</v>
      </c>
      <c r="E45" s="9" t="s">
        <v>387</v>
      </c>
      <c r="F45" s="9" t="s">
        <v>388</v>
      </c>
      <c r="G45">
        <v>145</v>
      </c>
      <c r="H45" s="125">
        <v>100</v>
      </c>
      <c r="I45" s="120" t="s">
        <v>390</v>
      </c>
      <c r="J45" s="122"/>
    </row>
    <row r="46" spans="1:10" s="115" customFormat="1" ht="26.25">
      <c r="A46" s="123" t="s">
        <v>382</v>
      </c>
      <c r="B46" s="126" t="s">
        <v>282</v>
      </c>
      <c r="C46" s="125" t="s">
        <v>209</v>
      </c>
      <c r="D46" s="9" t="s">
        <v>386</v>
      </c>
      <c r="E46" s="9" t="s">
        <v>387</v>
      </c>
      <c r="F46" s="9" t="s">
        <v>388</v>
      </c>
      <c r="G46">
        <v>5724</v>
      </c>
      <c r="H46" s="125">
        <v>100</v>
      </c>
      <c r="I46" s="120" t="s">
        <v>390</v>
      </c>
      <c r="J46" s="122"/>
    </row>
    <row r="47" spans="1:10" s="115" customFormat="1" ht="26.25">
      <c r="A47" s="123" t="s">
        <v>383</v>
      </c>
      <c r="B47" s="124" t="s">
        <v>281</v>
      </c>
      <c r="C47" s="125" t="s">
        <v>212</v>
      </c>
      <c r="D47" s="9" t="s">
        <v>386</v>
      </c>
      <c r="E47" s="9" t="s">
        <v>387</v>
      </c>
      <c r="F47" s="9" t="s">
        <v>388</v>
      </c>
      <c r="G47">
        <v>62</v>
      </c>
      <c r="H47" s="125">
        <v>100</v>
      </c>
      <c r="I47" s="120" t="s">
        <v>390</v>
      </c>
      <c r="J47" s="122"/>
    </row>
    <row r="48" spans="1:10" s="115" customFormat="1" ht="39">
      <c r="A48" s="123" t="s">
        <v>384</v>
      </c>
      <c r="B48" s="124" t="s">
        <v>281</v>
      </c>
      <c r="C48" s="125" t="s">
        <v>212</v>
      </c>
      <c r="D48" s="9" t="s">
        <v>386</v>
      </c>
      <c r="E48" s="9" t="s">
        <v>387</v>
      </c>
      <c r="F48" s="9" t="s">
        <v>388</v>
      </c>
      <c r="G48">
        <v>144</v>
      </c>
      <c r="H48" s="125">
        <v>12.5</v>
      </c>
      <c r="I48" s="120" t="s">
        <v>390</v>
      </c>
      <c r="J48" s="122"/>
    </row>
    <row r="49" spans="1:10" s="115" customFormat="1" ht="14.25">
      <c r="A49" s="123" t="s">
        <v>385</v>
      </c>
      <c r="B49" s="126" t="s">
        <v>299</v>
      </c>
      <c r="C49" s="125" t="s">
        <v>212</v>
      </c>
      <c r="D49" s="9" t="s">
        <v>386</v>
      </c>
      <c r="E49" s="9" t="s">
        <v>387</v>
      </c>
      <c r="F49" s="9" t="s">
        <v>388</v>
      </c>
      <c r="G49" s="127">
        <v>4753</v>
      </c>
      <c r="H49" s="125">
        <v>100</v>
      </c>
      <c r="I49" s="120" t="s">
        <v>390</v>
      </c>
      <c r="J49" s="122"/>
    </row>
    <row r="50" spans="1:10" s="115" customFormat="1" ht="13.9">
      <c r="A50" s="121"/>
      <c r="B50" s="9"/>
      <c r="C50" s="9"/>
      <c r="D50" s="9"/>
      <c r="E50" s="9"/>
      <c r="F50" s="9"/>
      <c r="G50" s="9"/>
      <c r="H50" s="9"/>
      <c r="I50" s="9"/>
      <c r="J50" s="122"/>
    </row>
    <row r="51" spans="1:10" s="115" customFormat="1" ht="13.9">
      <c r="A51" s="121"/>
      <c r="B51" s="9"/>
      <c r="C51" s="9"/>
      <c r="D51" s="9"/>
      <c r="E51" s="9"/>
      <c r="F51" s="9"/>
      <c r="G51" s="9"/>
      <c r="H51" s="9"/>
      <c r="I51" s="9"/>
      <c r="J51" s="122"/>
    </row>
    <row r="52" spans="1:10" s="115" customFormat="1">
      <c r="A52" s="113" t="s">
        <v>214</v>
      </c>
      <c r="B52" s="113"/>
      <c r="C52" s="114"/>
      <c r="D52" s="114"/>
      <c r="E52" s="114"/>
      <c r="F52" s="114"/>
      <c r="G52" s="114"/>
      <c r="H52" s="114"/>
      <c r="I52" s="114"/>
    </row>
    <row r="53" spans="1:10" s="115" customFormat="1">
      <c r="A53" s="113" t="s">
        <v>281</v>
      </c>
      <c r="C53" s="114"/>
      <c r="D53" s="114"/>
      <c r="E53" s="114"/>
      <c r="F53" s="114"/>
      <c r="G53" s="114"/>
      <c r="H53" s="114"/>
      <c r="I53" s="114"/>
    </row>
    <row r="54" spans="1:10" s="115" customFormat="1">
      <c r="A54" s="113" t="s">
        <v>282</v>
      </c>
      <c r="C54" s="114"/>
      <c r="D54" s="114"/>
      <c r="E54" s="114"/>
      <c r="F54" s="114"/>
      <c r="G54" s="114"/>
      <c r="H54" s="114"/>
      <c r="I54" s="114"/>
    </row>
    <row r="55" spans="1:10" s="115" customFormat="1">
      <c r="A55" s="113" t="s">
        <v>299</v>
      </c>
      <c r="C55" s="114"/>
      <c r="D55" s="114"/>
      <c r="E55" s="114"/>
      <c r="F55" s="114"/>
      <c r="G55" s="114"/>
      <c r="H55" s="114"/>
      <c r="I55" s="114"/>
    </row>
    <row r="56" spans="1:10" s="115" customFormat="1">
      <c r="A56" s="113" t="s">
        <v>283</v>
      </c>
      <c r="C56" s="114"/>
      <c r="D56" s="114"/>
      <c r="E56" s="114"/>
      <c r="F56" s="114"/>
      <c r="G56" s="114"/>
      <c r="H56" s="114"/>
      <c r="I56" s="114"/>
    </row>
    <row r="57" spans="1:10" s="115" customFormat="1">
      <c r="A57" s="113" t="s">
        <v>249</v>
      </c>
      <c r="C57" s="114"/>
      <c r="D57" s="114"/>
      <c r="E57" s="114"/>
      <c r="F57" s="114"/>
      <c r="G57" s="114"/>
      <c r="H57" s="114"/>
      <c r="I57" s="114"/>
    </row>
    <row r="58" spans="1:10">
      <c r="A58" s="7" t="s">
        <v>285</v>
      </c>
    </row>
    <row r="61" spans="1:10" ht="13.9">
      <c r="A61" s="103" t="s">
        <v>245</v>
      </c>
      <c r="B61" s="104"/>
      <c r="C61" s="105"/>
    </row>
    <row r="62" spans="1:10" ht="280.5">
      <c r="A62" s="107" t="s">
        <v>391</v>
      </c>
      <c r="B62" s="107"/>
      <c r="C62" s="92"/>
    </row>
    <row r="63" spans="1:10">
      <c r="A63" s="107"/>
      <c r="B63" s="107"/>
      <c r="C63" s="92"/>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H24"/>
  <sheetViews>
    <sheetView zoomScale="85" zoomScaleNormal="85" workbookViewId="0">
      <selection activeCell="A16" sqref="A16"/>
    </sheetView>
  </sheetViews>
  <sheetFormatPr defaultColWidth="9.1328125" defaultRowHeight="12.75"/>
  <cols>
    <col min="1" max="1" width="18.86328125" style="8" customWidth="1"/>
    <col min="2" max="2" width="26.46484375" style="8" customWidth="1"/>
    <col min="3" max="3" width="20.53125" style="8" customWidth="1"/>
    <col min="4" max="4" width="20.6640625" style="8" customWidth="1"/>
    <col min="5" max="5" width="21.1328125" style="8" customWidth="1"/>
    <col min="6" max="6" width="19.33203125" style="8" customWidth="1"/>
    <col min="7" max="7" width="25.33203125" style="8" customWidth="1"/>
    <col min="8" max="8" width="31.1328125" style="8" customWidth="1"/>
    <col min="9" max="9" width="23.796875" style="8" customWidth="1"/>
    <col min="10" max="16384" width="9.1328125" style="8"/>
  </cols>
  <sheetData>
    <row r="1" spans="1:8" ht="15">
      <c r="A1" s="6" t="s">
        <v>146</v>
      </c>
      <c r="B1" s="6"/>
    </row>
    <row r="2" spans="1:8" s="92" customFormat="1" ht="13.5">
      <c r="A2" s="89" t="s">
        <v>272</v>
      </c>
    </row>
    <row r="3" spans="1:8" s="92" customFormat="1" ht="13.5">
      <c r="A3" s="89" t="s">
        <v>273</v>
      </c>
    </row>
    <row r="4" spans="1:8" s="82" customFormat="1" ht="14.25">
      <c r="A4" s="89" t="s">
        <v>278</v>
      </c>
    </row>
    <row r="5" spans="1:8">
      <c r="A5" s="87" t="s">
        <v>39</v>
      </c>
      <c r="B5" s="87" t="s">
        <v>40</v>
      </c>
      <c r="D5" s="31"/>
      <c r="E5" s="31"/>
      <c r="F5" s="31"/>
      <c r="G5" s="31"/>
    </row>
    <row r="6" spans="1:8">
      <c r="A6" s="85" t="s">
        <v>326</v>
      </c>
      <c r="B6" s="48" t="s">
        <v>2</v>
      </c>
      <c r="D6" s="31"/>
      <c r="E6" s="31"/>
      <c r="F6" s="31"/>
      <c r="G6" s="31"/>
    </row>
    <row r="7" spans="1:8" ht="13.15">
      <c r="B7" s="145" t="s">
        <v>152</v>
      </c>
      <c r="C7" s="146"/>
      <c r="D7" s="145" t="s">
        <v>153</v>
      </c>
      <c r="E7" s="147"/>
      <c r="F7" s="146"/>
    </row>
    <row r="8" spans="1:8" ht="39.4">
      <c r="A8" s="25" t="s">
        <v>294</v>
      </c>
      <c r="B8" s="5" t="s">
        <v>151</v>
      </c>
      <c r="C8" s="5" t="s">
        <v>53</v>
      </c>
      <c r="D8" s="5" t="s">
        <v>43</v>
      </c>
      <c r="E8" s="5" t="s">
        <v>55</v>
      </c>
      <c r="F8" s="5" t="s">
        <v>54</v>
      </c>
      <c r="G8" s="81" t="s">
        <v>235</v>
      </c>
      <c r="H8" s="81" t="s">
        <v>256</v>
      </c>
    </row>
    <row r="9" spans="1:8" ht="57">
      <c r="A9" s="128" t="s">
        <v>392</v>
      </c>
      <c r="B9" s="128">
        <v>100</v>
      </c>
      <c r="C9" s="129" t="s">
        <v>394</v>
      </c>
      <c r="D9" s="129" t="s">
        <v>395</v>
      </c>
      <c r="E9" s="129" t="s">
        <v>396</v>
      </c>
      <c r="F9" s="119"/>
      <c r="G9" s="30" t="s">
        <v>328</v>
      </c>
      <c r="H9" s="30" t="s">
        <v>401</v>
      </c>
    </row>
    <row r="10" spans="1:8" ht="28.5">
      <c r="A10" s="128" t="s">
        <v>393</v>
      </c>
      <c r="B10" s="128">
        <v>100</v>
      </c>
      <c r="C10" s="129" t="s">
        <v>397</v>
      </c>
      <c r="D10" s="129" t="s">
        <v>398</v>
      </c>
      <c r="E10" s="129" t="s">
        <v>399</v>
      </c>
      <c r="F10" s="129" t="s">
        <v>400</v>
      </c>
      <c r="G10" s="30" t="s">
        <v>328</v>
      </c>
      <c r="H10" s="30" t="s">
        <v>401</v>
      </c>
    </row>
    <row r="11" spans="1:8">
      <c r="A11" s="32"/>
      <c r="B11" s="26"/>
      <c r="C11" s="30"/>
      <c r="D11" s="30"/>
      <c r="E11" s="30"/>
      <c r="F11" s="30"/>
      <c r="G11" s="30"/>
      <c r="H11" s="30"/>
    </row>
    <row r="12" spans="1:8">
      <c r="A12" s="43" t="s">
        <v>274</v>
      </c>
    </row>
    <row r="13" spans="1:8">
      <c r="A13" s="43"/>
    </row>
    <row r="15" spans="1:8" ht="13.9">
      <c r="A15" s="103" t="s">
        <v>245</v>
      </c>
      <c r="B15" s="104"/>
      <c r="C15" s="105"/>
    </row>
    <row r="16" spans="1:8" ht="13.5">
      <c r="A16" s="107" t="s">
        <v>442</v>
      </c>
      <c r="B16" s="107"/>
      <c r="C16" s="92"/>
    </row>
    <row r="17" spans="1:2">
      <c r="A17" s="36"/>
      <c r="B17" s="36"/>
    </row>
    <row r="23" spans="1:2">
      <c r="A23" s="4"/>
      <c r="B23" s="4"/>
    </row>
    <row r="24" spans="1:2">
      <c r="A24" s="4"/>
      <c r="B24" s="4"/>
    </row>
  </sheetData>
  <mergeCells count="2">
    <mergeCell ref="B7:C7"/>
    <mergeCell ref="D7:F7"/>
  </mergeCells>
  <hyperlinks>
    <hyperlink ref="C9" r:id="rId1" xr:uid="{E8E8855D-1B0D-4F52-80ED-C5D291EBD628}"/>
    <hyperlink ref="D9" r:id="rId2" xr:uid="{0175FEEF-6157-41B3-AC26-8A9F21FB6CFC}"/>
    <hyperlink ref="C10" r:id="rId3" xr:uid="{3E334845-6207-43D1-91C4-2D84D7D38DBE}"/>
    <hyperlink ref="D10" r:id="rId4" xr:uid="{F8E9B2D5-FF27-425D-BD84-A7548314EF68}"/>
    <hyperlink ref="E10" r:id="rId5" xr:uid="{DA87D01A-88EE-4AD9-B69D-4C382C48E449}"/>
    <hyperlink ref="E9" r:id="rId6" xr:uid="{6D46546B-4618-43EC-AB4A-4515FCC34E7E}"/>
    <hyperlink ref="F10" r:id="rId7" xr:uid="{04133EE1-A0B0-47E6-B946-C42F8B85C7BA}"/>
  </hyperlinks>
  <pageMargins left="0.7" right="0.7" top="0.75" bottom="0.75" header="0.3" footer="0.3"/>
  <pageSetup paperSize="9" scale="94" orientation="landscape" horizontalDpi="4294967293"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3"/>
  <sheetViews>
    <sheetView workbookViewId="0">
      <selection activeCell="A3" sqref="A3"/>
    </sheetView>
  </sheetViews>
  <sheetFormatPr defaultRowHeight="14.25"/>
  <sheetData>
    <row r="1" spans="1:1" ht="15.4">
      <c r="A1" s="6" t="s">
        <v>255</v>
      </c>
    </row>
    <row r="3" spans="1:1">
      <c r="A3" s="89" t="s">
        <v>165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F105"/>
  <sheetViews>
    <sheetView topLeftCell="A89" zoomScale="85" zoomScaleNormal="85" workbookViewId="0">
      <selection activeCell="B104" sqref="B104"/>
    </sheetView>
  </sheetViews>
  <sheetFormatPr defaultColWidth="9.1328125" defaultRowHeight="12.75"/>
  <cols>
    <col min="1" max="1" width="27.6640625" style="8" customWidth="1"/>
    <col min="2" max="2" width="26.1328125" style="8" customWidth="1"/>
    <col min="3" max="3" width="25.33203125" style="8" customWidth="1"/>
    <col min="4" max="4" width="24.86328125" style="8" customWidth="1"/>
    <col min="5" max="5" width="18.46484375" style="8" customWidth="1"/>
    <col min="6" max="6" width="17.53125" style="8" customWidth="1"/>
    <col min="7" max="16384" width="9.1328125" style="8"/>
  </cols>
  <sheetData>
    <row r="1" spans="1:6" s="82" customFormat="1" ht="14.25">
      <c r="A1" s="89" t="s">
        <v>278</v>
      </c>
    </row>
    <row r="2" spans="1:6" ht="15">
      <c r="A2" s="6" t="s">
        <v>236</v>
      </c>
    </row>
    <row r="3" spans="1:6">
      <c r="A3" s="89" t="s">
        <v>276</v>
      </c>
    </row>
    <row r="4" spans="1:6" s="92" customFormat="1" ht="13.5">
      <c r="A4" s="89" t="s">
        <v>277</v>
      </c>
    </row>
    <row r="5" spans="1:6" ht="15" customHeight="1">
      <c r="A5" s="87" t="s">
        <v>39</v>
      </c>
      <c r="B5" s="87" t="s">
        <v>40</v>
      </c>
    </row>
    <row r="6" spans="1:6" ht="20.45" customHeight="1">
      <c r="A6" s="34" t="s">
        <v>326</v>
      </c>
      <c r="B6" s="34" t="s">
        <v>2</v>
      </c>
      <c r="F6" s="27"/>
    </row>
    <row r="7" spans="1:6" ht="25.9">
      <c r="A7" s="1" t="s">
        <v>295</v>
      </c>
      <c r="B7" s="5" t="s">
        <v>31</v>
      </c>
      <c r="C7" s="5" t="s">
        <v>57</v>
      </c>
      <c r="D7" s="5" t="s">
        <v>59</v>
      </c>
    </row>
    <row r="8" spans="1:6">
      <c r="A8" s="130" t="s">
        <v>392</v>
      </c>
      <c r="B8" s="120" t="s">
        <v>402</v>
      </c>
      <c r="C8" s="34">
        <v>26</v>
      </c>
      <c r="D8" s="34">
        <v>26</v>
      </c>
    </row>
    <row r="9" spans="1:6">
      <c r="A9" s="130" t="s">
        <v>403</v>
      </c>
      <c r="B9" s="120" t="s">
        <v>402</v>
      </c>
      <c r="C9" s="34">
        <v>298</v>
      </c>
      <c r="D9" s="34">
        <v>1276</v>
      </c>
    </row>
    <row r="10" spans="1:6" ht="25.5">
      <c r="A10" s="22" t="s">
        <v>58</v>
      </c>
      <c r="B10" s="5" t="s">
        <v>60</v>
      </c>
      <c r="C10" s="5" t="s">
        <v>61</v>
      </c>
      <c r="D10" s="5"/>
    </row>
    <row r="11" spans="1:6" ht="165.75">
      <c r="A11" s="14" t="s">
        <v>281</v>
      </c>
      <c r="B11" s="9">
        <v>61.4</v>
      </c>
      <c r="C11" s="132" t="s">
        <v>423</v>
      </c>
      <c r="D11" s="21"/>
    </row>
    <row r="12" spans="1:6" ht="63.75">
      <c r="A12" s="14" t="s">
        <v>282</v>
      </c>
      <c r="B12" s="9">
        <v>7.4</v>
      </c>
      <c r="C12" s="132" t="s">
        <v>424</v>
      </c>
      <c r="D12" s="21"/>
    </row>
    <row r="13" spans="1:6" ht="153">
      <c r="A13" s="14" t="s">
        <v>299</v>
      </c>
      <c r="B13" s="9">
        <v>21.8</v>
      </c>
      <c r="C13" s="133" t="s">
        <v>422</v>
      </c>
      <c r="D13" s="21"/>
    </row>
    <row r="14" spans="1:6" ht="38.25">
      <c r="A14" s="14" t="s">
        <v>283</v>
      </c>
      <c r="B14" s="9">
        <v>7</v>
      </c>
      <c r="C14" s="59" t="s">
        <v>417</v>
      </c>
      <c r="D14" s="21"/>
    </row>
    <row r="15" spans="1:6" ht="51">
      <c r="A15" s="14" t="s">
        <v>249</v>
      </c>
      <c r="B15" s="9">
        <v>2.4</v>
      </c>
      <c r="C15" s="59" t="s">
        <v>418</v>
      </c>
      <c r="D15" s="21"/>
    </row>
    <row r="16" spans="1:6">
      <c r="A16" s="14"/>
      <c r="B16" s="9"/>
      <c r="C16" s="9"/>
      <c r="D16" s="21"/>
      <c r="F16" s="74"/>
    </row>
    <row r="17" spans="1:6">
      <c r="A17" s="14"/>
      <c r="B17" s="9"/>
      <c r="C17" s="9"/>
      <c r="D17" s="21"/>
      <c r="F17" s="74"/>
    </row>
    <row r="18" spans="1:6">
      <c r="A18" s="14"/>
      <c r="B18" s="9"/>
      <c r="C18" s="9"/>
      <c r="D18" s="21"/>
      <c r="F18" s="74"/>
    </row>
    <row r="19" spans="1:6">
      <c r="A19" s="14"/>
      <c r="B19" s="9"/>
      <c r="C19" s="9"/>
      <c r="D19" s="21"/>
    </row>
    <row r="20" spans="1:6">
      <c r="A20" s="22" t="s">
        <v>323</v>
      </c>
      <c r="B20" s="5" t="s">
        <v>64</v>
      </c>
      <c r="C20" s="9"/>
      <c r="D20" s="21"/>
    </row>
    <row r="21" spans="1:6" ht="14.25">
      <c r="A21" s="29" t="s">
        <v>170</v>
      </c>
      <c r="B21"/>
      <c r="C21" s="13"/>
      <c r="D21" s="21"/>
    </row>
    <row r="22" spans="1:6" ht="14.25">
      <c r="A22" s="29" t="s">
        <v>171</v>
      </c>
      <c r="B22"/>
      <c r="C22" s="13"/>
      <c r="D22" s="21"/>
    </row>
    <row r="23" spans="1:6" ht="14.25">
      <c r="A23" s="29" t="s">
        <v>318</v>
      </c>
      <c r="B23"/>
      <c r="C23" s="13"/>
      <c r="D23" s="21"/>
    </row>
    <row r="24" spans="1:6" ht="14.25">
      <c r="A24" s="29" t="s">
        <v>172</v>
      </c>
      <c r="B24"/>
      <c r="C24" s="13"/>
      <c r="D24" s="21"/>
    </row>
    <row r="25" spans="1:6" ht="14.25">
      <c r="A25" s="29" t="s">
        <v>319</v>
      </c>
      <c r="B25"/>
      <c r="C25" s="13"/>
      <c r="D25" s="21"/>
    </row>
    <row r="26" spans="1:6" ht="14.25">
      <c r="A26" s="29" t="s">
        <v>173</v>
      </c>
      <c r="B26"/>
      <c r="C26" s="13"/>
      <c r="D26" s="21"/>
    </row>
    <row r="27" spans="1:6" ht="14.25">
      <c r="A27" s="29" t="s">
        <v>174</v>
      </c>
      <c r="B27">
        <f>ROUND(100*4/298,2)</f>
        <v>1.34</v>
      </c>
      <c r="C27" s="13"/>
      <c r="D27" s="21"/>
    </row>
    <row r="28" spans="1:6" ht="14.25">
      <c r="A28" s="29" t="s">
        <v>175</v>
      </c>
      <c r="B28"/>
      <c r="C28" s="13"/>
      <c r="D28" s="21"/>
    </row>
    <row r="29" spans="1:6" ht="14.25">
      <c r="A29" s="29" t="s">
        <v>176</v>
      </c>
      <c r="B29">
        <f>ROUND(100*1/298,2)</f>
        <v>0.34</v>
      </c>
      <c r="C29" s="13"/>
      <c r="D29" s="21"/>
    </row>
    <row r="30" spans="1:6" ht="14.25">
      <c r="A30" s="29" t="s">
        <v>177</v>
      </c>
      <c r="B30"/>
      <c r="C30" s="13"/>
      <c r="D30" s="21"/>
    </row>
    <row r="31" spans="1:6" ht="14.25">
      <c r="A31" s="29" t="s">
        <v>178</v>
      </c>
      <c r="B31"/>
      <c r="C31" s="13"/>
      <c r="D31" s="21"/>
    </row>
    <row r="32" spans="1:6" ht="14.25">
      <c r="A32" s="29" t="s">
        <v>179</v>
      </c>
      <c r="B32">
        <f>ROUND(100*9/298,2)</f>
        <v>3.02</v>
      </c>
      <c r="C32" s="13"/>
      <c r="D32" s="21"/>
    </row>
    <row r="33" spans="1:4" ht="14.25">
      <c r="A33" s="29" t="s">
        <v>180</v>
      </c>
      <c r="B33"/>
      <c r="C33" s="13"/>
      <c r="D33" s="21"/>
    </row>
    <row r="34" spans="1:4" ht="14.25">
      <c r="A34" s="29" t="s">
        <v>181</v>
      </c>
      <c r="B34">
        <f>ROUND(100*2/298,2)</f>
        <v>0.67</v>
      </c>
      <c r="C34" s="13"/>
      <c r="D34" s="21"/>
    </row>
    <row r="35" spans="1:4" ht="14.25">
      <c r="A35" s="29" t="s">
        <v>182</v>
      </c>
      <c r="B35">
        <f>ROUND(100*31/298,2)</f>
        <v>10.4</v>
      </c>
      <c r="C35" s="13"/>
      <c r="D35" s="21"/>
    </row>
    <row r="36" spans="1:4" ht="14.25">
      <c r="A36" s="29" t="s">
        <v>320</v>
      </c>
      <c r="B36"/>
      <c r="C36" s="13"/>
      <c r="D36" s="21"/>
    </row>
    <row r="37" spans="1:4" ht="14.25">
      <c r="A37" s="29" t="s">
        <v>183</v>
      </c>
      <c r="B37">
        <f>ROUND(100*7/298,2)</f>
        <v>2.35</v>
      </c>
      <c r="C37" s="13"/>
      <c r="D37" s="21"/>
    </row>
    <row r="38" spans="1:4" ht="14.25">
      <c r="A38" s="29" t="s">
        <v>184</v>
      </c>
      <c r="B38">
        <f>ROUND(100*13/298,2)</f>
        <v>4.3600000000000003</v>
      </c>
      <c r="C38" s="13"/>
      <c r="D38" s="21"/>
    </row>
    <row r="39" spans="1:4" ht="14.25">
      <c r="A39" s="29" t="s">
        <v>185</v>
      </c>
      <c r="B39">
        <f>ROUND(100*1/298,2)</f>
        <v>0.34</v>
      </c>
      <c r="C39" s="13"/>
      <c r="D39" s="21"/>
    </row>
    <row r="40" spans="1:4" ht="14.25">
      <c r="A40" s="29" t="s">
        <v>186</v>
      </c>
      <c r="B40"/>
      <c r="C40" s="13"/>
      <c r="D40" s="21"/>
    </row>
    <row r="41" spans="1:4" ht="14.25">
      <c r="A41" s="29" t="s">
        <v>187</v>
      </c>
      <c r="B41">
        <f>ROUND(100*10/298,2)</f>
        <v>3.36</v>
      </c>
      <c r="C41" s="13"/>
      <c r="D41" s="21"/>
    </row>
    <row r="42" spans="1:4" ht="14.25">
      <c r="A42" s="29" t="s">
        <v>188</v>
      </c>
      <c r="B42">
        <f>ROUND(100*13/298,2)</f>
        <v>4.3600000000000003</v>
      </c>
      <c r="C42" s="13"/>
      <c r="D42" s="21"/>
    </row>
    <row r="43" spans="1:4" ht="14.25">
      <c r="A43" s="29" t="s">
        <v>189</v>
      </c>
      <c r="B43"/>
      <c r="C43" s="13"/>
      <c r="D43" s="21"/>
    </row>
    <row r="44" spans="1:4" ht="14.25">
      <c r="A44" s="29" t="s">
        <v>190</v>
      </c>
      <c r="B44"/>
      <c r="C44" s="13"/>
      <c r="D44" s="21"/>
    </row>
    <row r="45" spans="1:4" ht="14.25">
      <c r="A45" s="29" t="s">
        <v>191</v>
      </c>
      <c r="B45">
        <f>ROUND(100*1/298,2)</f>
        <v>0.34</v>
      </c>
      <c r="C45" s="13"/>
      <c r="D45" s="21"/>
    </row>
    <row r="46" spans="1:4" ht="14.25">
      <c r="A46" s="29" t="s">
        <v>192</v>
      </c>
      <c r="B46"/>
      <c r="C46" s="13"/>
      <c r="D46" s="21"/>
    </row>
    <row r="47" spans="1:4" ht="14.25">
      <c r="A47" s="29" t="s">
        <v>193</v>
      </c>
      <c r="B47">
        <f>ROUND(100*1/298,2)</f>
        <v>0.34</v>
      </c>
      <c r="C47" s="13"/>
      <c r="D47" s="21"/>
    </row>
    <row r="48" spans="1:4" ht="14.25">
      <c r="A48" s="29" t="s">
        <v>194</v>
      </c>
      <c r="B48"/>
      <c r="C48" s="13"/>
      <c r="D48" s="21"/>
    </row>
    <row r="49" spans="1:4" ht="14.25">
      <c r="A49" s="29" t="s">
        <v>195</v>
      </c>
      <c r="B49"/>
      <c r="C49" s="13"/>
      <c r="D49" s="21"/>
    </row>
    <row r="50" spans="1:4" ht="14.25">
      <c r="A50" s="29" t="s">
        <v>196</v>
      </c>
      <c r="B50"/>
      <c r="C50" s="13"/>
      <c r="D50" s="21"/>
    </row>
    <row r="51" spans="1:4" ht="14.25">
      <c r="A51" s="29" t="s">
        <v>197</v>
      </c>
      <c r="B51">
        <f>ROUND(100*18/298,2)</f>
        <v>6.04</v>
      </c>
      <c r="C51" s="13"/>
      <c r="D51" s="21"/>
    </row>
    <row r="52" spans="1:4" ht="14.25">
      <c r="A52" s="29" t="s">
        <v>198</v>
      </c>
      <c r="B52"/>
      <c r="C52" s="13"/>
      <c r="D52" s="21"/>
    </row>
    <row r="53" spans="1:4" ht="14.25">
      <c r="A53" s="29" t="s">
        <v>199</v>
      </c>
      <c r="B53">
        <f>ROUND(100*6/298,2)</f>
        <v>2.0099999999999998</v>
      </c>
      <c r="C53" s="13"/>
      <c r="D53" s="21"/>
    </row>
    <row r="54" spans="1:4" ht="14.25">
      <c r="A54" s="29" t="s">
        <v>200</v>
      </c>
      <c r="B54">
        <f>ROUND(100*2/298,2)</f>
        <v>0.67</v>
      </c>
      <c r="C54" s="13"/>
      <c r="D54" s="21"/>
    </row>
    <row r="55" spans="1:4" ht="14.25">
      <c r="A55" s="29" t="s">
        <v>201</v>
      </c>
      <c r="B55">
        <f>ROUND(100*14/298,2)</f>
        <v>4.7</v>
      </c>
      <c r="C55" s="13"/>
      <c r="D55" s="21"/>
    </row>
    <row r="56" spans="1:4" ht="14.25">
      <c r="A56" s="29" t="s">
        <v>202</v>
      </c>
      <c r="B56">
        <f>ROUND(100*2/298,2)</f>
        <v>0.67</v>
      </c>
      <c r="C56" s="13"/>
      <c r="D56" s="21"/>
    </row>
    <row r="57" spans="1:4" ht="14.25">
      <c r="A57" s="29" t="s">
        <v>203</v>
      </c>
      <c r="B57">
        <f>ROUND(100*2/298,2)</f>
        <v>0.67</v>
      </c>
      <c r="C57" s="13"/>
      <c r="D57" s="21"/>
    </row>
    <row r="58" spans="1:4" ht="14.25">
      <c r="A58" s="29" t="s">
        <v>204</v>
      </c>
      <c r="B58"/>
      <c r="C58" s="13"/>
      <c r="D58" s="21"/>
    </row>
    <row r="59" spans="1:4" ht="14.25">
      <c r="A59" s="29" t="s">
        <v>205</v>
      </c>
      <c r="B59"/>
      <c r="C59" s="13"/>
      <c r="D59" s="21"/>
    </row>
    <row r="60" spans="1:4" ht="14.25">
      <c r="A60" s="29" t="s">
        <v>206</v>
      </c>
      <c r="B60"/>
      <c r="C60" s="13"/>
      <c r="D60" s="21"/>
    </row>
    <row r="61" spans="1:4" ht="14.25">
      <c r="A61" s="29" t="s">
        <v>207</v>
      </c>
      <c r="B61"/>
      <c r="C61" s="13"/>
      <c r="D61" s="21"/>
    </row>
    <row r="62" spans="1:4" ht="14.25">
      <c r="A62" s="29" t="s">
        <v>208</v>
      </c>
      <c r="B62">
        <f>ROUND(100*48/298,2)</f>
        <v>16.11</v>
      </c>
      <c r="C62" s="13"/>
      <c r="D62" s="21"/>
    </row>
    <row r="63" spans="1:4" ht="14.25">
      <c r="A63" s="29" t="s">
        <v>209</v>
      </c>
      <c r="B63">
        <f>ROUND(100*9/298,2)</f>
        <v>3.02</v>
      </c>
      <c r="C63" s="13"/>
      <c r="D63" s="21"/>
    </row>
    <row r="64" spans="1:4" ht="14.25">
      <c r="A64" s="29" t="s">
        <v>210</v>
      </c>
      <c r="B64">
        <f>ROUND(100*3/298,2)</f>
        <v>1.01</v>
      </c>
      <c r="C64" s="13"/>
      <c r="D64" s="21"/>
    </row>
    <row r="65" spans="1:4" ht="14.25">
      <c r="A65" s="29" t="s">
        <v>321</v>
      </c>
      <c r="B65">
        <f>ROUND(100*11/298,2)</f>
        <v>3.69</v>
      </c>
      <c r="C65" s="13"/>
      <c r="D65" s="21"/>
    </row>
    <row r="66" spans="1:4" ht="14.25">
      <c r="A66" s="29" t="s">
        <v>211</v>
      </c>
      <c r="B66">
        <f>ROUND(100*1/298,2)</f>
        <v>0.34</v>
      </c>
      <c r="C66" s="13"/>
      <c r="D66" s="21"/>
    </row>
    <row r="67" spans="1:4" ht="14.25">
      <c r="A67" s="29" t="s">
        <v>212</v>
      </c>
      <c r="B67">
        <f>ROUND(100*52/298,2)</f>
        <v>17.45</v>
      </c>
      <c r="C67" s="13"/>
      <c r="D67" s="21"/>
    </row>
    <row r="68" spans="1:4" ht="14.25">
      <c r="A68" s="29" t="s">
        <v>322</v>
      </c>
      <c r="B68"/>
      <c r="C68" s="13"/>
      <c r="D68" s="21"/>
    </row>
    <row r="69" spans="1:4" ht="14.25">
      <c r="A69" s="117" t="s">
        <v>325</v>
      </c>
      <c r="B69"/>
      <c r="C69" s="13"/>
      <c r="D69" s="21"/>
    </row>
    <row r="70" spans="1:4" ht="14.25">
      <c r="A70" s="29" t="s">
        <v>149</v>
      </c>
      <c r="B70">
        <f>ROUND(100*(3+3+1)/298,2)</f>
        <v>2.35</v>
      </c>
      <c r="C70" s="13"/>
      <c r="D70" s="21"/>
    </row>
    <row r="71" spans="1:4" ht="14.25">
      <c r="A71" s="29" t="s">
        <v>308</v>
      </c>
      <c r="B71">
        <f>ROUND(100*(3+1+2+7)/298,2)</f>
        <v>4.3600000000000003</v>
      </c>
      <c r="C71" s="13"/>
      <c r="D71" s="21"/>
    </row>
    <row r="72" spans="1:4" ht="14.25">
      <c r="A72" s="29" t="s">
        <v>309</v>
      </c>
      <c r="B72">
        <f>ROUND(100*3/298,2)</f>
        <v>1.01</v>
      </c>
      <c r="C72" s="13"/>
      <c r="D72" s="21"/>
    </row>
    <row r="73" spans="1:4" ht="14.25">
      <c r="A73" s="29" t="s">
        <v>425</v>
      </c>
      <c r="B73">
        <f>ROUND(100*(2+3)/298,2)</f>
        <v>1.68</v>
      </c>
      <c r="C73" s="13"/>
      <c r="D73" s="21"/>
    </row>
    <row r="74" spans="1:4" ht="14.25">
      <c r="A74" s="29" t="s">
        <v>311</v>
      </c>
      <c r="B74">
        <f>ROUND(100*1/298,2)</f>
        <v>0.34</v>
      </c>
      <c r="C74" s="13"/>
      <c r="D74" s="21"/>
    </row>
    <row r="75" spans="1:4" ht="14.25">
      <c r="A75" s="29" t="s">
        <v>310</v>
      </c>
      <c r="B75">
        <f>ROUND(100*3/298,2)</f>
        <v>1.01</v>
      </c>
      <c r="C75" s="13"/>
      <c r="D75" s="21"/>
    </row>
    <row r="76" spans="1:4">
      <c r="A76" s="7" t="s">
        <v>148</v>
      </c>
    </row>
    <row r="77" spans="1:4">
      <c r="A77" s="7" t="s">
        <v>252</v>
      </c>
    </row>
    <row r="78" spans="1:4">
      <c r="A78" s="7" t="s">
        <v>62</v>
      </c>
    </row>
    <row r="79" spans="1:4">
      <c r="A79" s="7" t="s">
        <v>63</v>
      </c>
    </row>
    <row r="80" spans="1:4">
      <c r="A80" s="24" t="s">
        <v>324</v>
      </c>
    </row>
    <row r="81" spans="1:5">
      <c r="A81" s="24" t="s">
        <v>150</v>
      </c>
    </row>
    <row r="82" spans="1:5">
      <c r="A82" s="24"/>
    </row>
    <row r="84" spans="1:5" ht="15">
      <c r="A84" s="6" t="s">
        <v>147</v>
      </c>
      <c r="B84" s="93"/>
      <c r="C84" s="93"/>
      <c r="D84" s="93"/>
      <c r="E84" s="93"/>
    </row>
    <row r="85" spans="1:5" s="92" customFormat="1" ht="13.5">
      <c r="A85" s="89" t="s">
        <v>263</v>
      </c>
    </row>
    <row r="86" spans="1:5" ht="15" customHeight="1">
      <c r="A86" s="87" t="s">
        <v>39</v>
      </c>
      <c r="B86" s="87" t="s">
        <v>40</v>
      </c>
      <c r="D86" s="93"/>
      <c r="E86" s="93"/>
    </row>
    <row r="87" spans="1:5" ht="13.5">
      <c r="A87" s="34" t="s">
        <v>326</v>
      </c>
      <c r="B87" s="34" t="s">
        <v>2</v>
      </c>
      <c r="D87" s="93"/>
      <c r="E87" s="93"/>
    </row>
    <row r="88" spans="1:5" ht="54" customHeight="1">
      <c r="A88" s="1" t="s">
        <v>32</v>
      </c>
      <c r="B88" s="5" t="s">
        <v>33</v>
      </c>
      <c r="C88" s="5" t="s">
        <v>38</v>
      </c>
      <c r="D88" s="5" t="s">
        <v>34</v>
      </c>
      <c r="E88" s="5" t="s">
        <v>37</v>
      </c>
    </row>
    <row r="89" spans="1:5">
      <c r="A89" s="137" t="s">
        <v>432</v>
      </c>
      <c r="B89" s="138">
        <v>43024</v>
      </c>
      <c r="C89" s="34"/>
      <c r="D89" s="139" t="s">
        <v>47</v>
      </c>
      <c r="E89" s="140">
        <v>5</v>
      </c>
    </row>
    <row r="90" spans="1:5">
      <c r="A90" s="137" t="s">
        <v>433</v>
      </c>
      <c r="B90" s="138">
        <v>43024</v>
      </c>
      <c r="C90" s="34"/>
      <c r="D90" s="139" t="s">
        <v>47</v>
      </c>
      <c r="E90" s="140">
        <v>7</v>
      </c>
    </row>
    <row r="91" spans="1:5">
      <c r="A91" s="137" t="s">
        <v>434</v>
      </c>
      <c r="B91" s="138">
        <v>43046</v>
      </c>
      <c r="C91" s="34"/>
      <c r="D91" s="139" t="s">
        <v>47</v>
      </c>
      <c r="E91" s="140">
        <v>1</v>
      </c>
    </row>
    <row r="92" spans="1:5">
      <c r="A92" s="137" t="s">
        <v>435</v>
      </c>
      <c r="B92" s="138">
        <v>43171</v>
      </c>
      <c r="C92" s="34"/>
      <c r="D92" s="139" t="s">
        <v>47</v>
      </c>
      <c r="E92" s="140">
        <v>4</v>
      </c>
    </row>
    <row r="93" spans="1:5">
      <c r="A93" s="137" t="s">
        <v>436</v>
      </c>
      <c r="B93" s="138">
        <v>43333</v>
      </c>
      <c r="C93" s="34"/>
      <c r="D93" s="139" t="s">
        <v>47</v>
      </c>
      <c r="E93" s="140">
        <v>5</v>
      </c>
    </row>
    <row r="94" spans="1:5">
      <c r="A94" s="137" t="s">
        <v>437</v>
      </c>
      <c r="B94" s="138">
        <v>43340</v>
      </c>
      <c r="C94" s="34"/>
      <c r="D94" s="139" t="s">
        <v>47</v>
      </c>
      <c r="E94" s="140">
        <v>6</v>
      </c>
    </row>
    <row r="95" spans="1:5">
      <c r="A95" s="137" t="s">
        <v>438</v>
      </c>
      <c r="B95" s="138">
        <v>43480</v>
      </c>
      <c r="C95" s="34"/>
      <c r="D95" s="139" t="s">
        <v>47</v>
      </c>
      <c r="E95" s="140">
        <v>17</v>
      </c>
    </row>
    <row r="96" spans="1:5">
      <c r="A96" s="137" t="s">
        <v>439</v>
      </c>
      <c r="B96" s="138">
        <v>43521</v>
      </c>
      <c r="C96" s="34"/>
      <c r="D96" s="139" t="s">
        <v>47</v>
      </c>
      <c r="E96" s="140">
        <v>38</v>
      </c>
    </row>
    <row r="97" spans="1:5">
      <c r="A97" s="137" t="s">
        <v>440</v>
      </c>
      <c r="B97" s="138">
        <v>43521</v>
      </c>
      <c r="C97" s="34"/>
      <c r="D97" s="139" t="s">
        <v>47</v>
      </c>
      <c r="E97" s="140">
        <v>13</v>
      </c>
    </row>
    <row r="98" spans="1:5">
      <c r="A98" s="137" t="s">
        <v>441</v>
      </c>
      <c r="B98" s="138">
        <v>43548</v>
      </c>
      <c r="C98" s="34"/>
      <c r="D98" s="139" t="s">
        <v>47</v>
      </c>
      <c r="E98" s="140">
        <v>31</v>
      </c>
    </row>
    <row r="99" spans="1:5">
      <c r="A99" s="29"/>
      <c r="B99" s="34"/>
      <c r="C99" s="34"/>
      <c r="D99" s="34"/>
      <c r="E99" s="34"/>
    </row>
    <row r="100" spans="1:5">
      <c r="A100" s="29"/>
      <c r="B100" s="34"/>
      <c r="C100" s="34"/>
      <c r="D100" s="34"/>
      <c r="E100" s="34"/>
    </row>
    <row r="101" spans="1:5" ht="13.5">
      <c r="A101" s="7"/>
      <c r="B101" s="93"/>
      <c r="C101" s="93"/>
      <c r="D101" s="93"/>
      <c r="E101" s="93"/>
    </row>
    <row r="102" spans="1:5" ht="13.5">
      <c r="A102" s="93"/>
      <c r="B102" s="93"/>
      <c r="C102" s="93"/>
      <c r="D102" s="93"/>
      <c r="E102" s="93"/>
    </row>
    <row r="103" spans="1:5" ht="13.9">
      <c r="A103" s="103" t="s">
        <v>245</v>
      </c>
      <c r="B103" s="104"/>
      <c r="C103" s="105"/>
    </row>
    <row r="104" spans="1:5" ht="38.25">
      <c r="A104" s="107" t="s">
        <v>265</v>
      </c>
      <c r="B104" s="56" t="s">
        <v>426</v>
      </c>
      <c r="C104" s="108"/>
    </row>
    <row r="105" spans="1:5">
      <c r="A105" s="56" t="s">
        <v>264</v>
      </c>
      <c r="B105" s="56" t="s">
        <v>443</v>
      </c>
      <c r="C105" s="56"/>
    </row>
  </sheetData>
  <pageMargins left="0.7" right="0.7" top="0.75" bottom="0.75" header="0.3" footer="0.3"/>
  <pageSetup paperSize="9" scale="74" orientation="landscape"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3"/>
  <sheetViews>
    <sheetView workbookViewId="0">
      <selection activeCell="A11" sqref="A11"/>
    </sheetView>
  </sheetViews>
  <sheetFormatPr defaultRowHeight="14.25"/>
  <sheetData>
    <row r="1" spans="1:1" ht="15.4">
      <c r="A1" s="6" t="s">
        <v>253</v>
      </c>
    </row>
    <row r="3" spans="1:1">
      <c r="A3" s="89" t="s">
        <v>254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Themes</vt:lpstr>
      <vt:lpstr>Comments</vt:lpstr>
      <vt:lpstr>1.1(Data)</vt:lpstr>
      <vt:lpstr>1.2(Products)</vt:lpstr>
      <vt:lpstr>2(Data providers)</vt:lpstr>
      <vt:lpstr>3(Web services)</vt:lpstr>
      <vt:lpstr>4</vt:lpstr>
      <vt:lpstr>5(User stats)&amp;7(Use case stats)</vt:lpstr>
      <vt:lpstr>6</vt:lpstr>
      <vt:lpstr>8(Analytics)</vt:lpstr>
      <vt:lpstr>9(User friendliness)</vt:lpstr>
      <vt:lpstr>10-12(User stats)</vt:lpstr>
      <vt:lpstr>'1.1(Data)'!_ftn3</vt:lpstr>
      <vt:lpstr>'1.1(Data)'!_ftn6</vt:lpstr>
      <vt:lpstr>'1.1(Data)'!_ftnref1</vt:lpstr>
      <vt:lpstr>'1.1(Data)'!_ftnref2</vt:lpstr>
      <vt:lpstr>'1.1(Data)'!_ftnref3</vt:lpstr>
      <vt:lpstr>'1.1(Data)'!_ftnref4</vt:lpstr>
      <vt:lpstr>'1.1(Data)'!_ftnref5</vt:lpstr>
      <vt:lpstr>'1.1(Data)'!_ftnref6</vt:lpstr>
      <vt:lpstr>'1.1(Data)'!_Toc509591800</vt:lpstr>
      <vt:lpstr>'2(Data providers)'!_Toc509591802</vt:lpstr>
      <vt:lpstr>'3(Web services)'!_Toc509591811</vt:lpstr>
      <vt:lpstr>'5(User stats)&amp;7(Use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dick</cp:lastModifiedBy>
  <cp:lastPrinted>2020-06-15T08:28:46Z</cp:lastPrinted>
  <dcterms:created xsi:type="dcterms:W3CDTF">2018-04-24T06:01:14Z</dcterms:created>
  <dcterms:modified xsi:type="dcterms:W3CDTF">2020-07-07T17:16:29Z</dcterms:modified>
</cp:coreProperties>
</file>