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0"/>
  <workbookPr/>
  <mc:AlternateContent xmlns:mc="http://schemas.openxmlformats.org/markup-compatibility/2006">
    <mc:Choice Requires="x15">
      <x15ac:absPath xmlns:x15ac="http://schemas.microsoft.com/office/spreadsheetml/2010/11/ac" url="/Users/antonio.novellino/Desktop/ETTWK/! EMODnet/EMODnet Physics 4/quarterly reports/2020 - Q3/"/>
    </mc:Choice>
  </mc:AlternateContent>
  <xr:revisionPtr revIDLastSave="0" documentId="13_ncr:1_{3EEE55D9-0605-3D4F-8665-1E8743B492B2}" xr6:coauthVersionLast="45" xr6:coauthVersionMax="45" xr10:uidLastSave="{00000000-0000-0000-0000-000000000000}"/>
  <bookViews>
    <workbookView xWindow="32380" yWindow="3740" windowWidth="36860" windowHeight="20020" tabRatio="773" firstSheet="1" activeTab="9" xr2:uid="{00000000-000D-0000-FFFF-FFFF00000000}"/>
  </bookViews>
  <sheets>
    <sheet name="Themes" sheetId="23" r:id="rId1"/>
    <sheet name="Comments" sheetId="32" r:id="rId2"/>
    <sheet name="1(Data)" sheetId="29" r:id="rId3"/>
    <sheet name="Products.20201007" sheetId="33" r:id="rId4"/>
    <sheet name="2(Products)" sheetId="24" r:id="rId5"/>
    <sheet name="3(Data providers)" sheetId="3" r:id="rId6"/>
    <sheet name="4(Web services)" sheetId="11" r:id="rId7"/>
    <sheet name="5(User stats)&amp;6(Use case stats)" sheetId="13" r:id="rId8"/>
    <sheet name="7(Analytics)" sheetId="28" r:id="rId9"/>
    <sheet name="8(User friendliness)" sheetId="26" r:id="rId10"/>
    <sheet name="9-10-11(User stats)" sheetId="27" r:id="rId11"/>
  </sheets>
  <definedNames>
    <definedName name="_xlnm._FilterDatabase" localSheetId="4" hidden="1">'2(Products)'!$A$49:$Q$398</definedName>
    <definedName name="_xlnm._FilterDatabase" localSheetId="5" hidden="1">'3(Data providers)'!$A$7:$H$7</definedName>
    <definedName name="_xlnm._FilterDatabase" localSheetId="3" hidden="1">Products.20201007!$A$1:$K$1</definedName>
    <definedName name="_ftn1" localSheetId="2">'1(Data)'!#REF!</definedName>
    <definedName name="_ftn2" localSheetId="2">'1(Data)'!#REF!</definedName>
    <definedName name="_ftn3" localSheetId="2">'1(Data)'!$A$39</definedName>
    <definedName name="_ftn4" localSheetId="2">'1(Data)'!#REF!</definedName>
    <definedName name="_ftn5" localSheetId="2">'1(Data)'!#REF!</definedName>
    <definedName name="_ftn6" localSheetId="2">'1(Data)'!$A$43</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5">'3(Data providers)'!$A$1</definedName>
    <definedName name="_Toc509591811" localSheetId="6">'4(Web services)'!$A$1</definedName>
    <definedName name="_Toc509591813" localSheetId="7">'5(User stats)&amp;6(Use case stats)'!$A$2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1" i="26" l="1"/>
  <c r="T51" i="24" l="1"/>
  <c r="T52" i="24"/>
  <c r="T53" i="24"/>
  <c r="T54" i="24"/>
  <c r="T55" i="24"/>
  <c r="T56" i="24"/>
  <c r="T57" i="24"/>
  <c r="T58" i="24"/>
  <c r="T59" i="24"/>
  <c r="T60" i="24"/>
  <c r="T61" i="24"/>
  <c r="T62" i="24"/>
  <c r="T63" i="24"/>
  <c r="T64" i="24"/>
  <c r="T65" i="24"/>
  <c r="T66" i="24"/>
  <c r="T67" i="24"/>
  <c r="T68" i="24"/>
  <c r="T69" i="24"/>
  <c r="T70" i="24"/>
  <c r="T71" i="24"/>
  <c r="T72" i="24"/>
  <c r="T73" i="24"/>
  <c r="T74" i="24"/>
  <c r="T75" i="24"/>
  <c r="T76" i="24"/>
  <c r="T77" i="24"/>
  <c r="T78" i="24"/>
  <c r="T79" i="24"/>
  <c r="T80" i="24"/>
  <c r="T81" i="24"/>
  <c r="T82" i="24"/>
  <c r="T83" i="24"/>
  <c r="T84" i="24"/>
  <c r="T85" i="24"/>
  <c r="T86" i="24"/>
  <c r="T87" i="24"/>
  <c r="T88" i="24"/>
  <c r="T89" i="24"/>
  <c r="T90" i="24"/>
  <c r="T91" i="24"/>
  <c r="T92" i="24"/>
  <c r="T93" i="24"/>
  <c r="T94" i="24"/>
  <c r="T95" i="24"/>
  <c r="T96" i="24"/>
  <c r="T97" i="24"/>
  <c r="T98" i="24"/>
  <c r="T99" i="24"/>
  <c r="T100" i="24"/>
  <c r="T101" i="24"/>
  <c r="T102" i="24"/>
  <c r="T103" i="24"/>
  <c r="T104" i="24"/>
  <c r="T105" i="24"/>
  <c r="T106" i="24"/>
  <c r="T107" i="24"/>
  <c r="T108" i="24"/>
  <c r="T109" i="24"/>
  <c r="T110" i="24"/>
  <c r="T111" i="24"/>
  <c r="T112" i="24"/>
  <c r="T113" i="24"/>
  <c r="T114" i="24"/>
  <c r="T115" i="24"/>
  <c r="T116" i="24"/>
  <c r="T117" i="24"/>
  <c r="T118" i="24"/>
  <c r="T119" i="24"/>
  <c r="T120" i="24"/>
  <c r="T121" i="24"/>
  <c r="T122" i="24"/>
  <c r="T123" i="24"/>
  <c r="T124" i="24"/>
  <c r="T125" i="24"/>
  <c r="T126" i="24"/>
  <c r="T127" i="24"/>
  <c r="T128" i="24"/>
  <c r="T129" i="24"/>
  <c r="T130" i="24"/>
  <c r="T131" i="24"/>
  <c r="T132" i="24"/>
  <c r="T133" i="24"/>
  <c r="T134" i="24"/>
  <c r="T135" i="24"/>
  <c r="T136" i="24"/>
  <c r="T137" i="24"/>
  <c r="T138" i="24"/>
  <c r="T139" i="24"/>
  <c r="T140" i="24"/>
  <c r="T141" i="24"/>
  <c r="T142" i="24"/>
  <c r="T143" i="24"/>
  <c r="T144" i="24"/>
  <c r="T145" i="24"/>
  <c r="T146" i="24"/>
  <c r="T147" i="24"/>
  <c r="T148" i="24"/>
  <c r="T149" i="24"/>
  <c r="T150" i="24"/>
  <c r="T151" i="24"/>
  <c r="T152" i="24"/>
  <c r="T153" i="24"/>
  <c r="T154" i="24"/>
  <c r="T155" i="24"/>
  <c r="T156" i="24"/>
  <c r="T157" i="24"/>
  <c r="T158" i="24"/>
  <c r="T159" i="24"/>
  <c r="T160" i="24"/>
  <c r="T161" i="24"/>
  <c r="T162" i="24"/>
  <c r="T163" i="24"/>
  <c r="T164" i="24"/>
  <c r="T165" i="24"/>
  <c r="T166" i="24"/>
  <c r="T167" i="24"/>
  <c r="T168" i="24"/>
  <c r="T169" i="24"/>
  <c r="T170" i="24"/>
  <c r="T171" i="24"/>
  <c r="T172" i="24"/>
  <c r="T173" i="24"/>
  <c r="T174" i="24"/>
  <c r="T175" i="24"/>
  <c r="T176" i="24"/>
  <c r="T177" i="24"/>
  <c r="T178" i="24"/>
  <c r="T179" i="24"/>
  <c r="T180" i="24"/>
  <c r="T181" i="24"/>
  <c r="T182" i="24"/>
  <c r="T183" i="24"/>
  <c r="T184" i="24"/>
  <c r="T185" i="24"/>
  <c r="T186" i="24"/>
  <c r="T187" i="24"/>
  <c r="T188" i="24"/>
  <c r="T189" i="24"/>
  <c r="T190" i="24"/>
  <c r="T191" i="24"/>
  <c r="T192" i="24"/>
  <c r="T193" i="24"/>
  <c r="T194" i="24"/>
  <c r="T195" i="24"/>
  <c r="T196" i="24"/>
  <c r="T197" i="24"/>
  <c r="T198" i="24"/>
  <c r="T199" i="24"/>
  <c r="T200" i="24"/>
  <c r="T201" i="24"/>
  <c r="T202" i="24"/>
  <c r="T203" i="24"/>
  <c r="T204" i="24"/>
  <c r="T205" i="24"/>
  <c r="T206" i="24"/>
  <c r="T207" i="24"/>
  <c r="T208" i="24"/>
  <c r="T209" i="24"/>
  <c r="T210" i="24"/>
  <c r="T211" i="24"/>
  <c r="T212" i="24"/>
  <c r="T213" i="24"/>
  <c r="T214" i="24"/>
  <c r="T215" i="24"/>
  <c r="T216" i="24"/>
  <c r="T217" i="24"/>
  <c r="T218" i="24"/>
  <c r="T219" i="24"/>
  <c r="T220" i="24"/>
  <c r="T221" i="24"/>
  <c r="T222" i="24"/>
  <c r="T223" i="24"/>
  <c r="T224" i="24"/>
  <c r="T225" i="24"/>
  <c r="T226" i="24"/>
  <c r="T227" i="24"/>
  <c r="T228" i="24"/>
  <c r="T229" i="24"/>
  <c r="T230" i="24"/>
  <c r="T231" i="24"/>
  <c r="T232" i="24"/>
  <c r="T233" i="24"/>
  <c r="T234" i="24"/>
  <c r="T235" i="24"/>
  <c r="T236" i="24"/>
  <c r="T237" i="24"/>
  <c r="T238" i="24"/>
  <c r="T239" i="24"/>
  <c r="T240" i="24"/>
  <c r="T241" i="24"/>
  <c r="T242" i="24"/>
  <c r="T243" i="24"/>
  <c r="T244" i="24"/>
  <c r="T245" i="24"/>
  <c r="T246" i="24"/>
  <c r="T247" i="24"/>
  <c r="T248" i="24"/>
  <c r="T249" i="24"/>
  <c r="T250" i="24"/>
  <c r="T251" i="24"/>
  <c r="T252" i="24"/>
  <c r="T253" i="24"/>
  <c r="T254" i="24"/>
  <c r="T255" i="24"/>
  <c r="T256" i="24"/>
  <c r="T257" i="24"/>
  <c r="T258" i="24"/>
  <c r="T259" i="24"/>
  <c r="T260" i="24"/>
  <c r="T261" i="24"/>
  <c r="T262" i="24"/>
  <c r="T263" i="24"/>
  <c r="T264" i="24"/>
  <c r="T265" i="24"/>
  <c r="T266" i="24"/>
  <c r="T267" i="24"/>
  <c r="T268" i="24"/>
  <c r="T269" i="24"/>
  <c r="T270" i="24"/>
  <c r="T271" i="24"/>
  <c r="T272" i="24"/>
  <c r="T273" i="24"/>
  <c r="T274" i="24"/>
  <c r="T275" i="24"/>
  <c r="T276" i="24"/>
  <c r="T277" i="24"/>
  <c r="T278" i="24"/>
  <c r="T279" i="24"/>
  <c r="T280" i="24"/>
  <c r="T281" i="24"/>
  <c r="T282" i="24"/>
  <c r="T283" i="24"/>
  <c r="T284" i="24"/>
  <c r="T285" i="24"/>
  <c r="T286" i="24"/>
  <c r="T287" i="24"/>
  <c r="T288" i="24"/>
  <c r="T289" i="24"/>
  <c r="T290" i="24"/>
  <c r="T291" i="24"/>
  <c r="T292" i="24"/>
  <c r="T293" i="24"/>
  <c r="T294" i="24"/>
  <c r="T295" i="24"/>
  <c r="T296" i="24"/>
  <c r="T297" i="24"/>
  <c r="T298" i="24"/>
  <c r="T299" i="24"/>
  <c r="T300" i="24"/>
  <c r="T301" i="24"/>
  <c r="T302" i="24"/>
  <c r="T303" i="24"/>
  <c r="T304" i="24"/>
  <c r="T305" i="24"/>
  <c r="T306" i="24"/>
  <c r="T307" i="24"/>
  <c r="T308" i="24"/>
  <c r="T309" i="24"/>
  <c r="T310" i="24"/>
  <c r="T311" i="24"/>
  <c r="T312" i="24"/>
  <c r="T313" i="24"/>
  <c r="T314" i="24"/>
  <c r="T315" i="24"/>
  <c r="T316" i="24"/>
  <c r="T317" i="24"/>
  <c r="T318" i="24"/>
  <c r="T319" i="24"/>
  <c r="T320" i="24"/>
  <c r="T321" i="24"/>
  <c r="T322" i="24"/>
  <c r="T323" i="24"/>
  <c r="T324" i="24"/>
  <c r="T325" i="24"/>
  <c r="T326" i="24"/>
  <c r="T327" i="24"/>
  <c r="T328" i="24"/>
  <c r="T329" i="24"/>
  <c r="T330" i="24"/>
  <c r="T331" i="24"/>
  <c r="T332" i="24"/>
  <c r="T333" i="24"/>
  <c r="T334" i="24"/>
  <c r="T335" i="24"/>
  <c r="T336" i="24"/>
  <c r="T337" i="24"/>
  <c r="T338" i="24"/>
  <c r="T339" i="24"/>
  <c r="T340" i="24"/>
  <c r="T341" i="24"/>
  <c r="T342" i="24"/>
  <c r="T343" i="24"/>
  <c r="T344" i="24"/>
  <c r="T345" i="24"/>
  <c r="T346" i="24"/>
  <c r="T347" i="24"/>
  <c r="T348" i="24"/>
  <c r="T349" i="24"/>
  <c r="T350" i="24"/>
  <c r="T351" i="24"/>
  <c r="T352" i="24"/>
  <c r="T353" i="24"/>
  <c r="T354" i="24"/>
  <c r="T355" i="24"/>
  <c r="T356" i="24"/>
  <c r="T357" i="24"/>
  <c r="T358" i="24"/>
  <c r="T359" i="24"/>
  <c r="T360" i="24"/>
  <c r="T361" i="24"/>
  <c r="T362" i="24"/>
  <c r="T363" i="24"/>
  <c r="T364" i="24"/>
  <c r="T365" i="24"/>
  <c r="T366" i="24"/>
  <c r="T367" i="24"/>
  <c r="T368" i="24"/>
  <c r="T369" i="24"/>
  <c r="T370" i="24"/>
  <c r="T371" i="24"/>
  <c r="T372" i="24"/>
  <c r="T373" i="24"/>
  <c r="T374" i="24"/>
  <c r="T375" i="24"/>
  <c r="T376" i="24"/>
  <c r="T377" i="24"/>
  <c r="T378" i="24"/>
  <c r="T379" i="24"/>
  <c r="T380" i="24"/>
  <c r="T381" i="24"/>
  <c r="T382" i="24"/>
  <c r="T383" i="24"/>
  <c r="T384" i="24"/>
  <c r="T385" i="24"/>
  <c r="T386" i="24"/>
  <c r="T387" i="24"/>
  <c r="T388" i="24"/>
  <c r="T389" i="24"/>
  <c r="T390" i="24"/>
  <c r="T391" i="24"/>
  <c r="T392" i="24"/>
  <c r="T393" i="24"/>
  <c r="T394" i="24"/>
  <c r="T395" i="24"/>
  <c r="T396" i="24"/>
  <c r="T397" i="24"/>
  <c r="T398" i="24"/>
  <c r="T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297" i="24"/>
  <c r="Q298" i="24"/>
  <c r="Q299" i="24"/>
  <c r="Q300" i="24"/>
  <c r="Q301" i="24"/>
  <c r="Q302" i="24"/>
  <c r="Q303" i="24"/>
  <c r="Q304" i="24"/>
  <c r="Q305" i="24"/>
  <c r="Q306" i="24"/>
  <c r="Q307" i="24"/>
  <c r="Q308" i="24"/>
  <c r="Q309" i="24"/>
  <c r="Q310" i="24"/>
  <c r="Q311" i="24"/>
  <c r="Q312" i="24"/>
  <c r="Q313" i="24"/>
  <c r="Q314" i="24"/>
  <c r="Q315" i="24"/>
  <c r="Q316" i="24"/>
  <c r="Q317" i="24"/>
  <c r="Q318" i="24"/>
  <c r="Q319" i="24"/>
  <c r="Q320" i="24"/>
  <c r="Q321" i="24"/>
  <c r="Q322" i="24"/>
  <c r="Q323" i="24"/>
  <c r="Q324" i="24"/>
  <c r="Q325" i="24"/>
  <c r="Q326" i="24"/>
  <c r="Q327" i="24"/>
  <c r="Q328" i="24"/>
  <c r="Q329" i="24"/>
  <c r="Q330" i="24"/>
  <c r="Q331" i="24"/>
  <c r="Q332" i="24"/>
  <c r="Q333" i="24"/>
  <c r="Q334" i="24"/>
  <c r="Q335" i="24"/>
  <c r="Q336" i="24"/>
  <c r="Q337" i="24"/>
  <c r="Q338" i="24"/>
  <c r="Q339" i="24"/>
  <c r="Q340" i="24"/>
  <c r="Q341" i="24"/>
  <c r="Q342" i="24"/>
  <c r="Q343" i="24"/>
  <c r="Q344" i="24"/>
  <c r="Q345" i="24"/>
  <c r="Q346" i="24"/>
  <c r="Q347" i="24"/>
  <c r="Q348" i="24"/>
  <c r="Q349" i="24"/>
  <c r="Q350" i="24"/>
  <c r="Q351" i="24"/>
  <c r="Q352" i="24"/>
  <c r="Q353" i="24"/>
  <c r="Q354" i="24"/>
  <c r="Q355" i="24"/>
  <c r="Q356" i="24"/>
  <c r="Q357" i="24"/>
  <c r="Q358" i="24"/>
  <c r="Q359" i="24"/>
  <c r="Q360" i="24"/>
  <c r="Q361" i="24"/>
  <c r="Q362" i="24"/>
  <c r="Q363" i="24"/>
  <c r="Q364" i="24"/>
  <c r="Q365" i="24"/>
  <c r="Q366" i="24"/>
  <c r="Q367" i="24"/>
  <c r="Q368" i="24"/>
  <c r="Q369" i="24"/>
  <c r="Q370" i="24"/>
  <c r="Q371" i="24"/>
  <c r="Q372" i="24"/>
  <c r="Q373" i="24"/>
  <c r="Q374" i="24"/>
  <c r="Q375" i="24"/>
  <c r="Q376" i="24"/>
  <c r="Q377" i="24"/>
  <c r="Q378" i="24"/>
  <c r="Q379" i="24"/>
  <c r="Q380" i="24"/>
  <c r="Q381" i="24"/>
  <c r="Q382" i="24"/>
  <c r="Q383" i="24"/>
  <c r="Q384" i="24"/>
  <c r="Q385" i="24"/>
  <c r="Q386" i="24"/>
  <c r="Q387" i="24"/>
  <c r="Q388" i="24"/>
  <c r="Q389" i="24"/>
  <c r="Q390" i="24"/>
  <c r="Q391" i="24"/>
  <c r="Q392" i="24"/>
  <c r="Q393" i="24"/>
  <c r="Q394" i="24"/>
  <c r="Q395" i="24"/>
  <c r="Q396" i="24"/>
  <c r="Q397" i="24"/>
  <c r="Q398" i="24"/>
  <c r="Q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50" i="24"/>
  <c r="Q417" i="24"/>
  <c r="Q416" i="24"/>
  <c r="N417" i="24"/>
  <c r="P417" i="24"/>
  <c r="O417" i="24"/>
  <c r="M417" i="24"/>
  <c r="L417" i="24"/>
  <c r="T417" i="24"/>
  <c r="S417" i="24"/>
  <c r="R417" i="24"/>
  <c r="D56" i="29"/>
  <c r="D57" i="29"/>
  <c r="D58" i="29"/>
  <c r="D59" i="29"/>
  <c r="D60" i="29"/>
  <c r="D61" i="29"/>
  <c r="D62" i="29"/>
  <c r="D63" i="29"/>
  <c r="D64" i="29"/>
  <c r="D65" i="29"/>
  <c r="D66" i="29"/>
  <c r="D55" i="29"/>
  <c r="H417" i="24"/>
  <c r="G417" i="24"/>
  <c r="F417" i="24"/>
  <c r="K417" i="24"/>
  <c r="J417" i="24"/>
  <c r="I417" i="24"/>
  <c r="N416" i="24"/>
  <c r="P416" i="24"/>
  <c r="O416" i="24"/>
  <c r="M416" i="24"/>
  <c r="L416" i="24"/>
  <c r="Q414" i="24"/>
  <c r="P414" i="24"/>
  <c r="O414" i="24"/>
  <c r="H415" i="24"/>
  <c r="G415" i="24"/>
  <c r="F415" i="24"/>
  <c r="N414" i="24"/>
  <c r="M414" i="24"/>
  <c r="L414" i="24"/>
  <c r="R335" i="24" l="1"/>
  <c r="I335" i="24"/>
  <c r="P60" i="29"/>
  <c r="M60" i="29"/>
  <c r="M62" i="29"/>
  <c r="M55" i="29"/>
  <c r="J56" i="29"/>
  <c r="J57" i="29"/>
  <c r="J58" i="29"/>
  <c r="J59" i="29"/>
  <c r="J60" i="29"/>
  <c r="J61" i="29"/>
  <c r="J62" i="29"/>
  <c r="J63" i="29"/>
  <c r="J64" i="29"/>
  <c r="J65" i="29"/>
  <c r="J55" i="29"/>
  <c r="G56" i="29"/>
  <c r="G57" i="29"/>
  <c r="G58" i="29"/>
  <c r="G59" i="29"/>
  <c r="G60" i="29"/>
  <c r="G61" i="29"/>
  <c r="G62" i="29"/>
  <c r="G63" i="29"/>
  <c r="G64" i="29"/>
  <c r="G65" i="29"/>
  <c r="G55" i="29"/>
  <c r="F21" i="29" l="1"/>
  <c r="F10" i="29"/>
  <c r="B5" i="32" l="1"/>
  <c r="B80" i="13" l="1"/>
  <c r="C8" i="13"/>
  <c r="A398" i="24" l="1"/>
  <c r="B398" i="24"/>
  <c r="C398" i="24"/>
  <c r="A51" i="24"/>
  <c r="B51" i="24"/>
  <c r="C51" i="24"/>
  <c r="A52" i="24"/>
  <c r="B52" i="24"/>
  <c r="C52" i="24"/>
  <c r="A53" i="24"/>
  <c r="B53" i="24"/>
  <c r="C53" i="24"/>
  <c r="A54" i="24"/>
  <c r="B54" i="24"/>
  <c r="C54" i="24"/>
  <c r="A55" i="24"/>
  <c r="B55" i="24"/>
  <c r="C55" i="24"/>
  <c r="A56" i="24"/>
  <c r="B56" i="24"/>
  <c r="C56" i="24"/>
  <c r="A57" i="24"/>
  <c r="B57" i="24"/>
  <c r="C57" i="24"/>
  <c r="A58" i="24"/>
  <c r="B58" i="24"/>
  <c r="C58" i="24"/>
  <c r="A59" i="24"/>
  <c r="B59" i="24"/>
  <c r="C59" i="24"/>
  <c r="A60" i="24"/>
  <c r="B60" i="24"/>
  <c r="C60" i="24"/>
  <c r="A61" i="24"/>
  <c r="B61" i="24"/>
  <c r="C61" i="24"/>
  <c r="A62" i="24"/>
  <c r="B62" i="24"/>
  <c r="C62" i="24"/>
  <c r="A63" i="24"/>
  <c r="B63" i="24"/>
  <c r="C63" i="24"/>
  <c r="A64" i="24"/>
  <c r="B64" i="24"/>
  <c r="C64" i="24"/>
  <c r="A65" i="24"/>
  <c r="B65" i="24"/>
  <c r="C65" i="24"/>
  <c r="A66" i="24"/>
  <c r="B66" i="24"/>
  <c r="C66" i="24"/>
  <c r="A67" i="24"/>
  <c r="B67" i="24"/>
  <c r="C67" i="24"/>
  <c r="A68" i="24"/>
  <c r="B68" i="24"/>
  <c r="C68" i="24"/>
  <c r="A69" i="24"/>
  <c r="B69" i="24"/>
  <c r="C69" i="24"/>
  <c r="A70" i="24"/>
  <c r="B70" i="24"/>
  <c r="C70" i="24"/>
  <c r="A71" i="24"/>
  <c r="B71" i="24"/>
  <c r="C71" i="24"/>
  <c r="A72" i="24"/>
  <c r="B72" i="24"/>
  <c r="C72" i="24"/>
  <c r="A73" i="24"/>
  <c r="B73" i="24"/>
  <c r="C73" i="24"/>
  <c r="A74" i="24"/>
  <c r="B74" i="24"/>
  <c r="C74" i="24"/>
  <c r="A75" i="24"/>
  <c r="B75" i="24"/>
  <c r="C75" i="24"/>
  <c r="A76" i="24"/>
  <c r="B76" i="24"/>
  <c r="C76" i="24"/>
  <c r="A77" i="24"/>
  <c r="B77" i="24"/>
  <c r="C77" i="24"/>
  <c r="A78" i="24"/>
  <c r="B78" i="24"/>
  <c r="C78" i="24"/>
  <c r="A79" i="24"/>
  <c r="B79" i="24"/>
  <c r="C79" i="24"/>
  <c r="A80" i="24"/>
  <c r="B80" i="24"/>
  <c r="C80" i="24"/>
  <c r="A81" i="24"/>
  <c r="B81" i="24"/>
  <c r="C81" i="24"/>
  <c r="A82" i="24"/>
  <c r="B82" i="24"/>
  <c r="C82" i="24"/>
  <c r="A83" i="24"/>
  <c r="B83" i="24"/>
  <c r="C83" i="24"/>
  <c r="A84" i="24"/>
  <c r="B84" i="24"/>
  <c r="C84" i="24"/>
  <c r="A85" i="24"/>
  <c r="B85" i="24"/>
  <c r="C85" i="24"/>
  <c r="A86" i="24"/>
  <c r="B86" i="24"/>
  <c r="C86" i="24"/>
  <c r="A87" i="24"/>
  <c r="B87" i="24"/>
  <c r="C87" i="24"/>
  <c r="A88" i="24"/>
  <c r="B88" i="24"/>
  <c r="C88" i="24"/>
  <c r="A89" i="24"/>
  <c r="B89" i="24"/>
  <c r="C89" i="24"/>
  <c r="A90" i="24"/>
  <c r="B90" i="24"/>
  <c r="C90" i="24"/>
  <c r="A91" i="24"/>
  <c r="B91" i="24"/>
  <c r="C91" i="24"/>
  <c r="A92" i="24"/>
  <c r="B92" i="24"/>
  <c r="C92" i="24"/>
  <c r="A93" i="24"/>
  <c r="B93" i="24"/>
  <c r="C93" i="24"/>
  <c r="A94" i="24"/>
  <c r="B94" i="24"/>
  <c r="C94" i="24"/>
  <c r="A95" i="24"/>
  <c r="B95" i="24"/>
  <c r="C95" i="24"/>
  <c r="A96" i="24"/>
  <c r="B96" i="24"/>
  <c r="C96" i="24"/>
  <c r="A97" i="24"/>
  <c r="B97" i="24"/>
  <c r="C97" i="24"/>
  <c r="A98" i="24"/>
  <c r="B98" i="24"/>
  <c r="C98" i="24"/>
  <c r="A99" i="24"/>
  <c r="B99" i="24"/>
  <c r="C99" i="24"/>
  <c r="A100" i="24"/>
  <c r="B100" i="24"/>
  <c r="C100" i="24"/>
  <c r="A101" i="24"/>
  <c r="B101" i="24"/>
  <c r="C101" i="24"/>
  <c r="A102" i="24"/>
  <c r="B102" i="24"/>
  <c r="C102" i="24"/>
  <c r="A103" i="24"/>
  <c r="B103" i="24"/>
  <c r="C103" i="24"/>
  <c r="A104" i="24"/>
  <c r="B104" i="24"/>
  <c r="C104" i="24"/>
  <c r="A105" i="24"/>
  <c r="B105" i="24"/>
  <c r="C105" i="24"/>
  <c r="A106" i="24"/>
  <c r="B106" i="24"/>
  <c r="C106" i="24"/>
  <c r="A107" i="24"/>
  <c r="B107" i="24"/>
  <c r="C107" i="24"/>
  <c r="A108" i="24"/>
  <c r="B108" i="24"/>
  <c r="C108" i="24"/>
  <c r="A109" i="24"/>
  <c r="B109" i="24"/>
  <c r="C109" i="24"/>
  <c r="A110" i="24"/>
  <c r="B110" i="24"/>
  <c r="C110" i="24"/>
  <c r="A111" i="24"/>
  <c r="B111" i="24"/>
  <c r="C111" i="24"/>
  <c r="A294" i="24"/>
  <c r="B294" i="24"/>
  <c r="C294" i="24"/>
  <c r="A295" i="24"/>
  <c r="B295" i="24"/>
  <c r="C295" i="24"/>
  <c r="A296" i="24"/>
  <c r="B296" i="24"/>
  <c r="C296" i="24"/>
  <c r="A297" i="24"/>
  <c r="B297" i="24"/>
  <c r="C297" i="24"/>
  <c r="A298" i="24"/>
  <c r="B298" i="24"/>
  <c r="C298" i="24"/>
  <c r="A299" i="24"/>
  <c r="B299" i="24"/>
  <c r="C299" i="24"/>
  <c r="A300" i="24"/>
  <c r="B300" i="24"/>
  <c r="C300" i="24"/>
  <c r="A301" i="24"/>
  <c r="B301" i="24"/>
  <c r="C301" i="24"/>
  <c r="A302" i="24"/>
  <c r="B302" i="24"/>
  <c r="C302" i="24"/>
  <c r="A303" i="24"/>
  <c r="B303" i="24"/>
  <c r="C303" i="24"/>
  <c r="A304" i="24"/>
  <c r="B304" i="24"/>
  <c r="C304" i="24"/>
  <c r="A305" i="24"/>
  <c r="B305" i="24"/>
  <c r="C305" i="24"/>
  <c r="A306" i="24"/>
  <c r="B306" i="24"/>
  <c r="C306" i="24"/>
  <c r="A307" i="24"/>
  <c r="B307" i="24"/>
  <c r="C307" i="24"/>
  <c r="A308" i="24"/>
  <c r="B308" i="24"/>
  <c r="C308" i="24"/>
  <c r="A309" i="24"/>
  <c r="B309" i="24"/>
  <c r="C309" i="24"/>
  <c r="A310" i="24"/>
  <c r="B310" i="24"/>
  <c r="C310" i="24"/>
  <c r="A311" i="24"/>
  <c r="B311" i="24"/>
  <c r="C311" i="24"/>
  <c r="A312" i="24"/>
  <c r="B312" i="24"/>
  <c r="C312" i="24"/>
  <c r="A313" i="24"/>
  <c r="B313" i="24"/>
  <c r="C313" i="24"/>
  <c r="A314" i="24"/>
  <c r="B314" i="24"/>
  <c r="C314" i="24"/>
  <c r="A315" i="24"/>
  <c r="B315" i="24"/>
  <c r="C315" i="24"/>
  <c r="A316" i="24"/>
  <c r="B316" i="24"/>
  <c r="C316" i="24"/>
  <c r="A317" i="24"/>
  <c r="B317" i="24"/>
  <c r="C317" i="24"/>
  <c r="A318" i="24"/>
  <c r="B318" i="24"/>
  <c r="C318" i="24"/>
  <c r="A319" i="24"/>
  <c r="B319" i="24"/>
  <c r="C319" i="24"/>
  <c r="A320" i="24"/>
  <c r="B320" i="24"/>
  <c r="C320" i="24"/>
  <c r="A321" i="24"/>
  <c r="B321" i="24"/>
  <c r="C321" i="24"/>
  <c r="A322" i="24"/>
  <c r="B322" i="24"/>
  <c r="C322" i="24"/>
  <c r="A323" i="24"/>
  <c r="B323" i="24"/>
  <c r="C323" i="24"/>
  <c r="A324" i="24"/>
  <c r="B324" i="24"/>
  <c r="C324" i="24"/>
  <c r="A325" i="24"/>
  <c r="B325" i="24"/>
  <c r="C325" i="24"/>
  <c r="A326" i="24"/>
  <c r="B326" i="24"/>
  <c r="C326" i="24"/>
  <c r="A327" i="24"/>
  <c r="B327" i="24"/>
  <c r="C327" i="24"/>
  <c r="A328" i="24"/>
  <c r="B328" i="24"/>
  <c r="C328" i="24"/>
  <c r="A329" i="24"/>
  <c r="B329" i="24"/>
  <c r="C329" i="24"/>
  <c r="A330" i="24"/>
  <c r="B330" i="24"/>
  <c r="C330" i="24"/>
  <c r="A331" i="24"/>
  <c r="B331" i="24"/>
  <c r="C331" i="24"/>
  <c r="A332" i="24"/>
  <c r="B332" i="24"/>
  <c r="C332" i="24"/>
  <c r="A333" i="24"/>
  <c r="B333" i="24"/>
  <c r="C333" i="24"/>
  <c r="A334" i="24"/>
  <c r="B334" i="24"/>
  <c r="C334" i="24"/>
  <c r="A335" i="24"/>
  <c r="B335" i="24"/>
  <c r="C335" i="24"/>
  <c r="A336" i="24"/>
  <c r="B336" i="24"/>
  <c r="C336" i="24"/>
  <c r="A337" i="24"/>
  <c r="B337" i="24"/>
  <c r="C337" i="24"/>
  <c r="A338" i="24"/>
  <c r="B338" i="24"/>
  <c r="C338" i="24"/>
  <c r="A339" i="24"/>
  <c r="B339" i="24"/>
  <c r="C339" i="24"/>
  <c r="A340" i="24"/>
  <c r="B340" i="24"/>
  <c r="C340" i="24"/>
  <c r="A341" i="24"/>
  <c r="B341" i="24"/>
  <c r="C341" i="24"/>
  <c r="A342" i="24"/>
  <c r="B342" i="24"/>
  <c r="C342" i="24"/>
  <c r="A343" i="24"/>
  <c r="B343" i="24"/>
  <c r="C343" i="24"/>
  <c r="A344" i="24"/>
  <c r="B344" i="24"/>
  <c r="C344" i="24"/>
  <c r="A345" i="24"/>
  <c r="B345" i="24"/>
  <c r="C345" i="24"/>
  <c r="A346" i="24"/>
  <c r="B346" i="24"/>
  <c r="C346" i="24"/>
  <c r="A347" i="24"/>
  <c r="B347" i="24"/>
  <c r="C347" i="24"/>
  <c r="A348" i="24"/>
  <c r="B348" i="24"/>
  <c r="C348" i="24"/>
  <c r="A349" i="24"/>
  <c r="B349" i="24"/>
  <c r="C349" i="24"/>
  <c r="A350" i="24"/>
  <c r="B350" i="24"/>
  <c r="C350" i="24"/>
  <c r="A351" i="24"/>
  <c r="B351" i="24"/>
  <c r="C351" i="24"/>
  <c r="A352" i="24"/>
  <c r="B352" i="24"/>
  <c r="C352" i="24"/>
  <c r="A353" i="24"/>
  <c r="B353" i="24"/>
  <c r="C353" i="24"/>
  <c r="A354" i="24"/>
  <c r="B354" i="24"/>
  <c r="C354" i="24"/>
  <c r="A355" i="24"/>
  <c r="B355" i="24"/>
  <c r="C355" i="24"/>
  <c r="A356" i="24"/>
  <c r="B356" i="24"/>
  <c r="C356" i="24"/>
  <c r="A357" i="24"/>
  <c r="B357" i="24"/>
  <c r="C357" i="24"/>
  <c r="A358" i="24"/>
  <c r="B358" i="24"/>
  <c r="C358" i="24"/>
  <c r="A359" i="24"/>
  <c r="B359" i="24"/>
  <c r="C359" i="24"/>
  <c r="A360" i="24"/>
  <c r="B360" i="24"/>
  <c r="C360" i="24"/>
  <c r="A361" i="24"/>
  <c r="B361" i="24"/>
  <c r="C361" i="24"/>
  <c r="A362" i="24"/>
  <c r="B362" i="24"/>
  <c r="C362" i="24"/>
  <c r="A363" i="24"/>
  <c r="B363" i="24"/>
  <c r="C363" i="24"/>
  <c r="A364" i="24"/>
  <c r="B364" i="24"/>
  <c r="C364" i="24"/>
  <c r="A365" i="24"/>
  <c r="B365" i="24"/>
  <c r="C365" i="24"/>
  <c r="A366" i="24"/>
  <c r="B366" i="24"/>
  <c r="C366" i="24"/>
  <c r="A367" i="24"/>
  <c r="B367" i="24"/>
  <c r="C367" i="24"/>
  <c r="A368" i="24"/>
  <c r="B368" i="24"/>
  <c r="C368" i="24"/>
  <c r="A369" i="24"/>
  <c r="B369" i="24"/>
  <c r="C369" i="24"/>
  <c r="A370" i="24"/>
  <c r="B370" i="24"/>
  <c r="C370" i="24"/>
  <c r="A371" i="24"/>
  <c r="B371" i="24"/>
  <c r="C371" i="24"/>
  <c r="A372" i="24"/>
  <c r="B372" i="24"/>
  <c r="C372" i="24"/>
  <c r="A373" i="24"/>
  <c r="B373" i="24"/>
  <c r="C373" i="24"/>
  <c r="A374" i="24"/>
  <c r="B374" i="24"/>
  <c r="C374" i="24"/>
  <c r="A375" i="24"/>
  <c r="B375" i="24"/>
  <c r="C375" i="24"/>
  <c r="A376" i="24"/>
  <c r="B376" i="24"/>
  <c r="C376" i="24"/>
  <c r="A377" i="24"/>
  <c r="B377" i="24"/>
  <c r="C377" i="24"/>
  <c r="A378" i="24"/>
  <c r="B378" i="24"/>
  <c r="C378" i="24"/>
  <c r="A379" i="24"/>
  <c r="B379" i="24"/>
  <c r="C379" i="24"/>
  <c r="A380" i="24"/>
  <c r="B380" i="24"/>
  <c r="C380" i="24"/>
  <c r="A381" i="24"/>
  <c r="B381" i="24"/>
  <c r="C381" i="24"/>
  <c r="A382" i="24"/>
  <c r="B382" i="24"/>
  <c r="C382" i="24"/>
  <c r="A383" i="24"/>
  <c r="B383" i="24"/>
  <c r="C383" i="24"/>
  <c r="A384" i="24"/>
  <c r="B384" i="24"/>
  <c r="C384" i="24"/>
  <c r="A385" i="24"/>
  <c r="B385" i="24"/>
  <c r="C385" i="24"/>
  <c r="A386" i="24"/>
  <c r="B386" i="24"/>
  <c r="C386" i="24"/>
  <c r="A387" i="24"/>
  <c r="B387" i="24"/>
  <c r="C387" i="24"/>
  <c r="A388" i="24"/>
  <c r="B388" i="24"/>
  <c r="C388" i="24"/>
  <c r="A389" i="24"/>
  <c r="B389" i="24"/>
  <c r="C389" i="24"/>
  <c r="A390" i="24"/>
  <c r="B390" i="24"/>
  <c r="C390" i="24"/>
  <c r="A391" i="24"/>
  <c r="B391" i="24"/>
  <c r="C391" i="24"/>
  <c r="A392" i="24"/>
  <c r="B392" i="24"/>
  <c r="C392" i="24"/>
  <c r="A393" i="24"/>
  <c r="B393" i="24"/>
  <c r="C393" i="24"/>
  <c r="A394" i="24"/>
  <c r="B394" i="24"/>
  <c r="C394" i="24"/>
  <c r="A395" i="24"/>
  <c r="B395" i="24"/>
  <c r="C395" i="24"/>
  <c r="A396" i="24"/>
  <c r="B396" i="24"/>
  <c r="C396" i="24"/>
  <c r="A397" i="24"/>
  <c r="B397" i="24"/>
  <c r="C397" i="24"/>
  <c r="C50" i="24"/>
  <c r="A50" i="24"/>
  <c r="B50" i="24"/>
  <c r="C7" i="24"/>
  <c r="E21" i="24"/>
  <c r="E16" i="24"/>
  <c r="E15" i="24"/>
  <c r="E13" i="24"/>
  <c r="E11" i="24"/>
  <c r="E10" i="24"/>
  <c r="J3" i="33"/>
  <c r="J4" i="33"/>
  <c r="J5" i="33"/>
  <c r="J6" i="33"/>
  <c r="J7" i="33"/>
  <c r="J8" i="33"/>
  <c r="J9" i="33"/>
  <c r="J10" i="33"/>
  <c r="J11" i="33"/>
  <c r="J12" i="33"/>
  <c r="J13"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J270" i="33"/>
  <c r="J271" i="33"/>
  <c r="J272" i="33"/>
  <c r="J273" i="33"/>
  <c r="J274" i="33"/>
  <c r="J275" i="33"/>
  <c r="J276" i="33"/>
  <c r="J277" i="33"/>
  <c r="J278" i="33"/>
  <c r="J279" i="33"/>
  <c r="J280" i="33"/>
  <c r="J281"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323" i="33"/>
  <c r="J324" i="33"/>
  <c r="J325" i="33"/>
  <c r="J326" i="33"/>
  <c r="J327" i="33"/>
  <c r="J328" i="33"/>
  <c r="J329" i="33"/>
  <c r="J330" i="33"/>
  <c r="J331" i="33"/>
  <c r="J332" i="33"/>
  <c r="J333" i="33"/>
  <c r="J334" i="33"/>
  <c r="J335" i="33"/>
  <c r="J336" i="33"/>
  <c r="J337" i="33"/>
  <c r="J338" i="33"/>
  <c r="J339" i="33"/>
  <c r="J340" i="33"/>
  <c r="J341" i="33"/>
  <c r="J342" i="33"/>
  <c r="J343" i="33"/>
  <c r="J344" i="33"/>
  <c r="J345" i="33"/>
  <c r="J346" i="33"/>
  <c r="J347" i="33"/>
  <c r="J348" i="33"/>
  <c r="J349" i="33"/>
  <c r="J350" i="33"/>
  <c r="J2" i="33"/>
  <c r="D283" i="33"/>
  <c r="J283" i="33" s="1"/>
  <c r="D282" i="33"/>
  <c r="J282" i="33" s="1"/>
  <c r="A271" i="33"/>
  <c r="A270" i="33"/>
  <c r="A269" i="33"/>
  <c r="A268" i="33"/>
  <c r="A267" i="33"/>
  <c r="A266" i="33"/>
  <c r="A265" i="33"/>
  <c r="A264" i="33"/>
  <c r="A263" i="33"/>
  <c r="A260" i="33"/>
  <c r="A259" i="33"/>
  <c r="A258" i="33"/>
  <c r="A257" i="33"/>
  <c r="A256" i="33"/>
  <c r="A255" i="33"/>
  <c r="A254" i="33"/>
  <c r="A253" i="33"/>
  <c r="A252" i="33"/>
  <c r="A251" i="33"/>
  <c r="D14" i="33"/>
  <c r="J14" i="33" s="1"/>
  <c r="C59" i="29"/>
  <c r="C63" i="29"/>
  <c r="D11" i="29"/>
  <c r="D13" i="29"/>
  <c r="D15" i="29"/>
  <c r="D17" i="29"/>
  <c r="D19" i="29"/>
  <c r="B11" i="29"/>
  <c r="C56" i="29" s="1"/>
  <c r="B12" i="29"/>
  <c r="D12" i="29" s="1"/>
  <c r="B13" i="29"/>
  <c r="C58" i="29" s="1"/>
  <c r="B14" i="29"/>
  <c r="D14" i="29" s="1"/>
  <c r="B15" i="29"/>
  <c r="C60" i="29" s="1"/>
  <c r="B16" i="29"/>
  <c r="D16" i="29" s="1"/>
  <c r="B17" i="29"/>
  <c r="C62" i="29" s="1"/>
  <c r="B18" i="29"/>
  <c r="D18" i="29" s="1"/>
  <c r="B19" i="29"/>
  <c r="C64" i="29" s="1"/>
  <c r="B20" i="29"/>
  <c r="D20" i="29" s="1"/>
  <c r="B21" i="29"/>
  <c r="B10" i="29"/>
  <c r="D10" i="29" s="1"/>
  <c r="C30" i="29"/>
  <c r="P62" i="29"/>
  <c r="P59" i="29"/>
  <c r="P55" i="29"/>
  <c r="S65" i="29"/>
  <c r="S64" i="29"/>
  <c r="S63" i="29"/>
  <c r="S62" i="29"/>
  <c r="S61" i="29"/>
  <c r="S60" i="29"/>
  <c r="S59" i="29"/>
  <c r="S58" i="29"/>
  <c r="S57" i="29"/>
  <c r="S56" i="29"/>
  <c r="S55" i="29"/>
  <c r="O27" i="29"/>
  <c r="O28" i="29"/>
  <c r="O29" i="29"/>
  <c r="O30" i="29"/>
  <c r="O31" i="29"/>
  <c r="O32" i="29"/>
  <c r="O33" i="29"/>
  <c r="O34" i="29"/>
  <c r="O35" i="29"/>
  <c r="O36" i="29"/>
  <c r="O37" i="29"/>
  <c r="O26" i="29"/>
  <c r="M27" i="29"/>
  <c r="M28" i="29"/>
  <c r="M29" i="29"/>
  <c r="M30" i="29"/>
  <c r="M31" i="29"/>
  <c r="M32" i="29"/>
  <c r="M33" i="29"/>
  <c r="M34" i="29"/>
  <c r="M35" i="29"/>
  <c r="M36" i="29"/>
  <c r="M37" i="29"/>
  <c r="M26" i="29"/>
  <c r="K27" i="29"/>
  <c r="K28" i="29"/>
  <c r="K29" i="29"/>
  <c r="K30" i="29"/>
  <c r="K31" i="29"/>
  <c r="K32" i="29"/>
  <c r="K33" i="29"/>
  <c r="K34" i="29"/>
  <c r="K35" i="29"/>
  <c r="K36" i="29"/>
  <c r="K37" i="29"/>
  <c r="K26" i="29"/>
  <c r="I27" i="29"/>
  <c r="I28" i="29"/>
  <c r="I29" i="29"/>
  <c r="I30" i="29"/>
  <c r="I31" i="29"/>
  <c r="I32" i="29"/>
  <c r="I33" i="29"/>
  <c r="I34" i="29"/>
  <c r="I35" i="29"/>
  <c r="I36" i="29"/>
  <c r="I37" i="29"/>
  <c r="I26" i="29"/>
  <c r="G27" i="29"/>
  <c r="G28" i="29"/>
  <c r="G29" i="29"/>
  <c r="G30" i="29"/>
  <c r="G31" i="29"/>
  <c r="G32" i="29"/>
  <c r="G33" i="29"/>
  <c r="G34" i="29"/>
  <c r="G35" i="29"/>
  <c r="G36" i="29"/>
  <c r="G37" i="29"/>
  <c r="G26" i="29"/>
  <c r="E27" i="29"/>
  <c r="E28" i="29"/>
  <c r="E29" i="29"/>
  <c r="E30" i="29"/>
  <c r="E31" i="29"/>
  <c r="E32" i="29"/>
  <c r="E33" i="29"/>
  <c r="E34" i="29"/>
  <c r="E35" i="29"/>
  <c r="E36" i="29"/>
  <c r="E37" i="29"/>
  <c r="E26" i="29"/>
  <c r="C27" i="29"/>
  <c r="C28" i="29"/>
  <c r="C29" i="29"/>
  <c r="C31" i="29"/>
  <c r="C32" i="29"/>
  <c r="C33" i="29"/>
  <c r="C34" i="29"/>
  <c r="C35" i="29"/>
  <c r="C36" i="29"/>
  <c r="C37" i="29"/>
  <c r="C26" i="29"/>
  <c r="C55" i="29" l="1"/>
  <c r="C61" i="29"/>
  <c r="C65" i="29"/>
  <c r="C57" i="29"/>
  <c r="D7" i="24"/>
  <c r="E7" i="24" s="1"/>
  <c r="E12" i="24"/>
  <c r="E14" i="24"/>
  <c r="E19" i="24"/>
  <c r="E17" i="24"/>
  <c r="E20" i="24"/>
  <c r="E18" i="24"/>
  <c r="A16" i="32" l="1"/>
  <c r="A17" i="32"/>
  <c r="A15" i="32"/>
  <c r="A14" i="32"/>
  <c r="A13" i="32"/>
  <c r="A11" i="32" l="1"/>
  <c r="A12" i="32"/>
  <c r="A10" i="32"/>
  <c r="B10" i="32"/>
  <c r="A9" i="32"/>
  <c r="A8" i="32"/>
  <c r="A7" i="32"/>
  <c r="A5" i="32"/>
  <c r="A4" i="32"/>
  <c r="B4" i="32"/>
  <c r="B17" i="32" l="1"/>
  <c r="B16" i="32"/>
  <c r="B15" i="32"/>
  <c r="B14" i="32"/>
  <c r="B13" i="32"/>
  <c r="B12" i="32"/>
  <c r="B11" i="32"/>
  <c r="B9" i="32"/>
  <c r="B8" i="32"/>
  <c r="B7" i="32"/>
</calcChain>
</file>

<file path=xl/sharedStrings.xml><?xml version="1.0" encoding="utf-8"?>
<sst xmlns="http://schemas.openxmlformats.org/spreadsheetml/2006/main" count="5073" uniqueCount="1806">
  <si>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</si>
  <si>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</si>
  <si>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</si>
  <si>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</si>
  <si>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</si>
  <si>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</si>
  <si>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</si>
  <si>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</si>
  <si>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</si>
  <si>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</si>
  <si>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</si>
  <si>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</si>
  <si>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</si>
  <si>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</si>
  <si>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</si>
  <si>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</si>
  <si>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</si>
  <si>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</si>
  <si>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</si>
  <si>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</si>
  <si>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</si>
  <si>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</si>
  <si>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</si>
  <si>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</si>
  <si>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</si>
  <si>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</si>
  <si>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</si>
  <si>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</si>
  <si>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</si>
  <si>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</si>
  <si>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</si>
  <si>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</si>
  <si>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</si>
  <si>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</si>
  <si>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</si>
  <si>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</si>
  <si>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Portal in reporting period (if applicable)</t>
  </si>
  <si>
    <t>Reporting date</t>
  </si>
  <si>
    <t>Portal name</t>
  </si>
  <si>
    <t>Type of data sought/supplied: data, data product, both?</t>
  </si>
  <si>
    <t>Sub-theme(s)</t>
  </si>
  <si>
    <t>Add Endpoint URL</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</si>
  <si>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</si>
  <si>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</si>
  <si>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</si>
  <si>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</si>
  <si>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</si>
  <si>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</si>
  <si>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</si>
  <si>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</si>
  <si>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</si>
  <si>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Map viewer</t>
  </si>
  <si>
    <t>WCS</t>
  </si>
  <si>
    <t>WFS</t>
  </si>
  <si>
    <t>Volume unit [1]</t>
  </si>
  <si>
    <t>Number of users giving information [2]</t>
  </si>
  <si>
    <t>Organisation type</t>
  </si>
  <si>
    <t xml:space="preserve">Total number of users </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</si>
  <si>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</si>
  <si>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</si>
  <si>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</si>
  <si>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</si>
  <si>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</si>
  <si>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</si>
  <si>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</si>
  <si>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</si>
  <si>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</si>
  <si>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</si>
  <si>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</si>
  <si>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</si>
  <si>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</si>
  <si>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</si>
  <si>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</si>
  <si>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</si>
  <si>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</si>
  <si>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</si>
  <si>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</si>
  <si>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</si>
  <si>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</si>
  <si>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</si>
  <si>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</si>
  <si>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</si>
  <si>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</si>
  <si>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</si>
  <si>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</si>
  <si>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</si>
  <si>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</si>
  <si>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</si>
  <si>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</si>
  <si>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</si>
  <si>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</si>
  <si>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</si>
  <si>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</si>
  <si>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</si>
  <si>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</si>
  <si>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</si>
  <si>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</si>
  <si>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</si>
  <si>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</si>
  <si>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</si>
  <si>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</si>
  <si>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</si>
  <si>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</si>
  <si>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</si>
  <si>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</si>
  <si>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</si>
  <si>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</si>
  <si>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</si>
  <si>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</si>
  <si>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</si>
  <si>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</si>
  <si>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</si>
  <si>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</si>
  <si>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</si>
  <si>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</si>
  <si>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</si>
  <si>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</si>
  <si>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</si>
  <si>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Please highlight newly added data within this reporting period.</t>
  </si>
  <si>
    <t>Trend on data</t>
  </si>
  <si>
    <t>Baltic (%)</t>
  </si>
  <si>
    <t>Black Sea (%)</t>
  </si>
  <si>
    <t>Med Sea (%)</t>
  </si>
  <si>
    <t>North Sea (%)</t>
  </si>
  <si>
    <t>Other Seas (%)</t>
  </si>
  <si>
    <t>Name of sub-theme/ interface</t>
  </si>
  <si>
    <t>[1] Indicate the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</si>
  <si>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</si>
  <si>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</si>
  <si>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t>[3] Trend compares the result with previous period.</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</si>
  <si>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</si>
  <si>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</si>
  <si>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</si>
  <si>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</si>
  <si>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</si>
  <si>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</si>
  <si>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</si>
  <si>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 of Data available for download on the Portal</t>
  </si>
  <si>
    <t>Human Interface 
(Actions carried out by the user)</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</si>
  <si>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</si>
  <si>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</si>
  <si>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</si>
  <si>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</si>
  <si>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</si>
  <si>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Web service Trends [4]</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</si>
  <si>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</si>
  <si>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</si>
  <si>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</si>
  <si>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</si>
  <si>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</si>
  <si>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</si>
  <si>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</si>
  <si>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</si>
  <si>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</si>
  <si>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</si>
  <si>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</si>
  <si>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</si>
  <si>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</si>
  <si>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</si>
  <si>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</si>
  <si>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</si>
  <si>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</si>
  <si>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</si>
  <si>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</si>
  <si>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</si>
  <si>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</si>
  <si>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</si>
  <si>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</si>
  <si>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</si>
  <si>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</si>
  <si>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</si>
  <si>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</si>
  <si>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</si>
  <si>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</si>
  <si>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</si>
  <si>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</si>
  <si>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</si>
  <si>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</si>
  <si>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</si>
  <si>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</si>
  <si>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</si>
  <si>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</si>
  <si>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</si>
  <si>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</si>
  <si>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</si>
  <si>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</si>
  <si>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</si>
  <si>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</si>
  <si>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</si>
  <si>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</si>
  <si>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</si>
  <si>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</si>
  <si>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</si>
  <si>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</si>
  <si>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</si>
  <si>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</si>
  <si>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</si>
  <si>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</si>
  <si>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</si>
  <si>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</si>
  <si>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</si>
  <si>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</si>
  <si>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[4] Specify the number (and not the %) of WMS/WFS requests, taking into account the measurement unit of Downloadable Volume. If not applicable, then write n.a.</t>
  </si>
  <si>
    <t>[2] Decimal definition 1 GB = 1000^3 bytes.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</si>
  <si>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</si>
  <si>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</si>
  <si>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</si>
  <si>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</si>
  <si>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</si>
  <si>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</si>
  <si>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</si>
  <si>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</si>
  <si>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</si>
  <si>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</si>
  <si>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</si>
  <si>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</si>
  <si>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[1] Please explain decision in the narrative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</si>
  <si>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</si>
  <si>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</si>
  <si>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</si>
  <si>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</si>
  <si>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</si>
  <si>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</si>
  <si>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</si>
  <si>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</si>
  <si>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</si>
  <si>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</si>
  <si>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Trend number of downloads (%) </t>
    </r>
    <r>
      <rPr>
        <sz val="10"/>
        <color rgb="FF333333"/>
        <rFont val="Open Sans"/>
        <family val="2"/>
      </rPr>
      <t>[3]</t>
    </r>
  </si>
  <si>
    <r>
      <t xml:space="preserve">Trend number of WMS requests (%) </t>
    </r>
    <r>
      <rPr>
        <sz val="10"/>
        <color rgb="FF333333"/>
        <rFont val="Open Sans"/>
        <family val="2"/>
      </rPr>
      <t>[3]</t>
    </r>
  </si>
  <si>
    <r>
      <t xml:space="preserve">Trend number of WFS requests (%) </t>
    </r>
    <r>
      <rPr>
        <sz val="10"/>
        <color rgb="FF333333"/>
        <rFont val="Open Sans"/>
        <family val="2"/>
      </rPr>
      <t>[3]</t>
    </r>
  </si>
  <si>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</si>
  <si>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</si>
  <si>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</si>
  <si>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 xml:space="preserve">Sub-theme/ interface name </t>
    </r>
    <r>
      <rPr>
        <sz val="10"/>
        <color rgb="FF333333"/>
        <rFont val="Open Sans"/>
        <family val="2"/>
      </rPr>
      <t>[1]</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</si>
  <si>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</si>
  <si>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</si>
  <si>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</si>
  <si>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</si>
  <si>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</si>
  <si>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Trend number of map visualisations (%) </t>
    </r>
    <r>
      <rPr>
        <sz val="10"/>
        <color rgb="FF333333"/>
        <rFont val="Open Sans"/>
        <family val="2"/>
      </rPr>
      <t>[3]</t>
    </r>
  </si>
  <si>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</si>
  <si>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r>
      <t xml:space="preserve">Trend # of map visualisations (%) </t>
    </r>
    <r>
      <rPr>
        <sz val="10"/>
        <color rgb="FF333333"/>
        <rFont val="Open Sans"/>
        <family val="2"/>
      </rPr>
      <t>[3]</t>
    </r>
  </si>
  <si>
    <r>
      <t xml:space="preserve">Trend # of WMS requests (%) </t>
    </r>
    <r>
      <rPr>
        <sz val="10"/>
        <color rgb="FF333333"/>
        <rFont val="Open Sans"/>
        <family val="2"/>
      </rPr>
      <t>[3]</t>
    </r>
  </si>
  <si>
    <r>
      <t xml:space="preserve">Trend # of WFS requests (%) </t>
    </r>
    <r>
      <rPr>
        <sz val="10"/>
        <color rgb="FF333333"/>
        <rFont val="Open Sans"/>
        <family val="2"/>
      </rPr>
      <t>[3]</t>
    </r>
  </si>
  <si>
    <r>
      <t xml:space="preserve">Trend # of manual downloads (%) </t>
    </r>
    <r>
      <rPr>
        <sz val="10"/>
        <color rgb="FF333333"/>
        <rFont val="Open Sans"/>
        <family val="2"/>
      </rPr>
      <t>[3]</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</si>
  <si>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</si>
  <si>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</si>
  <si>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</si>
  <si>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</si>
  <si>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</si>
  <si>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</si>
  <si>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</si>
  <si>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</si>
  <si>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</si>
  <si>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</si>
  <si>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</si>
  <si>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</si>
  <si>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</si>
  <si>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</si>
  <si>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</si>
  <si>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</si>
  <si>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</si>
  <si>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</si>
  <si>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</si>
  <si>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</si>
  <si>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</si>
  <si>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</si>
  <si>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</si>
  <si>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</si>
  <si>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</si>
  <si>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</si>
  <si>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</si>
  <si>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</si>
  <si>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</si>
  <si>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</si>
  <si>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</si>
  <si>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</si>
  <si>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3) Organisations supplying/ approached to supply data anad data products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</si>
  <si>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</si>
  <si>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</si>
  <si>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</si>
  <si>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</si>
  <si>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</si>
  <si>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</si>
  <si>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</si>
  <si>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</si>
  <si>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</si>
  <si>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</si>
  <si>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</si>
  <si>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</si>
  <si>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</si>
  <si>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</si>
  <si>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</si>
  <si>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</si>
  <si>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</si>
  <si>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</si>
  <si>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</si>
  <si>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</si>
  <si>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</si>
  <si>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r>
      <t>Total data</t>
    </r>
    <r>
      <rPr>
        <b/>
        <i/>
        <sz val="10"/>
        <color rgb="FFFF0000"/>
        <rFont val="Open Sans"/>
        <family val="2"/>
      </rPr>
      <t xml:space="preserve"> </t>
    </r>
    <r>
      <rPr>
        <b/>
        <i/>
        <sz val="10"/>
        <color rgb="FF333333"/>
        <rFont val="Open Sans"/>
        <family val="2"/>
      </rPr>
      <t xml:space="preserve">volume per sub-theme
(refer to footnote </t>
    </r>
    <r>
      <rPr>
        <sz val="10"/>
        <color rgb="FF333333"/>
        <rFont val="Open Sans"/>
        <family val="2"/>
      </rPr>
      <t>[1]</t>
    </r>
    <r>
      <rPr>
        <b/>
        <i/>
        <sz val="10"/>
        <color rgb="FF333333"/>
        <rFont val="Open Sans"/>
        <family val="2"/>
      </rPr>
      <t>)</t>
    </r>
  </si>
  <si>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</si>
  <si>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</si>
  <si>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</si>
  <si>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</si>
  <si>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</si>
  <si>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</si>
  <si>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</si>
  <si>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Manual download [2]</t>
  </si>
  <si>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</si>
  <si>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</si>
  <si>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</si>
  <si>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t>[2] Manual downloads are when humans download the data from the portal website.</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</si>
  <si>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</si>
  <si>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</si>
  <si>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</si>
  <si>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</si>
  <si>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r>
      <t xml:space="preserve">Trend in total data volume (%) </t>
    </r>
    <r>
      <rPr>
        <sz val="10"/>
        <color rgb="FF333333"/>
        <rFont val="Open Sans"/>
        <family val="2"/>
      </rPr>
      <t>[3]</t>
    </r>
  </si>
  <si>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</si>
  <si>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</si>
  <si>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</si>
  <si>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platforms</t>
  </si>
  <si>
    <t>map.emodnet-physics.eu</t>
  </si>
  <si>
    <t>Temperature in the water column</t>
  </si>
  <si>
    <t>Salinity in the water column</t>
  </si>
  <si>
    <t>Currents</t>
  </si>
  <si>
    <t>Optical properties</t>
  </si>
  <si>
    <t>Sea Level</t>
  </si>
  <si>
    <t>Atmospheric parameters</t>
  </si>
  <si>
    <t>Water Conductivity, Biogeochemical</t>
  </si>
  <si>
    <t>Waves</t>
  </si>
  <si>
    <t>Winds</t>
  </si>
  <si>
    <t>River</t>
  </si>
  <si>
    <t>Underwater noise</t>
  </si>
  <si>
    <t>Ice coverage</t>
  </si>
  <si>
    <t>Water Conductivity/Biogeochemical</t>
  </si>
  <si>
    <r>
      <t xml:space="preserve">Total Volume in GigaBytes </t>
    </r>
    <r>
      <rPr>
        <sz val="10"/>
        <color rgb="FF333333"/>
        <rFont val="Open Sans"/>
        <family val="2"/>
      </rPr>
      <t>[</t>
    </r>
    <r>
      <rPr>
        <b/>
        <i/>
        <sz val="10"/>
        <color rgb="FF333333"/>
        <rFont val="Open Sans"/>
        <family val="2"/>
      </rPr>
      <t>Q-1]</t>
    </r>
  </si>
  <si>
    <t>Q-1</t>
  </si>
  <si>
    <t>Atlantic</t>
  </si>
  <si>
    <t>Arctic</t>
  </si>
  <si>
    <t>Baltic</t>
  </si>
  <si>
    <t xml:space="preserve">Black </t>
  </si>
  <si>
    <t>Med</t>
  </si>
  <si>
    <t>North</t>
  </si>
  <si>
    <t>Other</t>
  </si>
  <si>
    <r>
      <t xml:space="preserve">Number of </t>
    </r>
    <r>
      <rPr>
        <b/>
        <sz val="10"/>
        <color rgb="FF333333"/>
        <rFont val="Open Sans"/>
        <family val="2"/>
      </rPr>
      <t>API</t>
    </r>
    <r>
      <rPr>
        <sz val="10"/>
        <color rgb="FF333333"/>
        <rFont val="Open Sans"/>
        <family val="2"/>
      </rPr>
      <t xml:space="preserve"> requests (this quarter)</t>
    </r>
  </si>
  <si>
    <t>Number of API requests 
(previous quarter)</t>
  </si>
  <si>
    <r>
      <t xml:space="preserve">Trend number of API requests (%) </t>
    </r>
    <r>
      <rPr>
        <sz val="10"/>
        <color rgb="FF333333"/>
        <rFont val="Open Sans"/>
        <family val="2"/>
      </rPr>
      <t>[3]</t>
    </r>
  </si>
  <si>
    <t>BDC - Berring Collective Data - Denmark</t>
  </si>
  <si>
    <t>private</t>
  </si>
  <si>
    <t>data</t>
  </si>
  <si>
    <t>multi</t>
  </si>
  <si>
    <t>UNIGE DICCA - University od Genova - Italia</t>
  </si>
  <si>
    <t>public</t>
  </si>
  <si>
    <t>A</t>
  </si>
  <si>
    <t>product</t>
  </si>
  <si>
    <t>Wind - Wave</t>
  </si>
  <si>
    <t>BEC - Barcelona Expert Centre - Spain</t>
  </si>
  <si>
    <t>Salinity</t>
  </si>
  <si>
    <t>EPFL - SWISS Polar Institute</t>
  </si>
  <si>
    <t xml:space="preserve">Switzerland </t>
  </si>
  <si>
    <t>supplier/linked organization</t>
  </si>
  <si>
    <t xml:space="preserve">data </t>
  </si>
  <si>
    <t>Global Runoff Data Centre (GRDC) -  the Federal Institute of Hydrology (BfG)</t>
  </si>
  <si>
    <t>river</t>
  </si>
  <si>
    <t>CTN - Centro Tecnologico Naval</t>
  </si>
  <si>
    <t>noise</t>
  </si>
  <si>
    <t>new impulsive noise (Mediterranean) data registry not yet avaialble</t>
  </si>
  <si>
    <t>ARPAL - Agenzia Regionale Protezione Ambiente Liguria</t>
  </si>
  <si>
    <t>AAD - Australian Antarctic Division - Australian</t>
  </si>
  <si>
    <t>Australia</t>
  </si>
  <si>
    <t>AIMS - Australian Institute of Marine Science - Australia</t>
  </si>
  <si>
    <t>BOM - Australian Bureau Of Meteorology - Australia</t>
  </si>
  <si>
    <t>CSIRO - Commonwealth Scientific and Industrial Research - Australian</t>
  </si>
  <si>
    <t>IMOS - eMarine Information Infrastructure (eMII), University of Tasmania - Australia</t>
  </si>
  <si>
    <t>DGO2 - Direction gÃ©nÃ©rale opÃ©rationnelle de la MobilitÃ© et des Voies hydrauliques â€“ Belgium</t>
  </si>
  <si>
    <t>MDK - Maritieme Dienstverlening en Kust - Belgium</t>
  </si>
  <si>
    <t>RBINS - Royal Belgian Institute of Natural Sciences, Operational Directorate Natural Environment  (ex. MUMM) â€“ Belgium</t>
  </si>
  <si>
    <t>BIOS - Bermuda Institute of Ocean Sciences - Bermuda</t>
  </si>
  <si>
    <t>Bermuda</t>
  </si>
  <si>
    <t>IOBAS - Institude of Oceanology -  Bulgarian Academy of Science - Bulgaria</t>
  </si>
  <si>
    <t>NGO - Sustainable Regional Development and Environmental Protection - Bulgaria</t>
  </si>
  <si>
    <t>BIO - Bedford Institute of Oceanography - Canada</t>
  </si>
  <si>
    <t>Canada</t>
  </si>
  <si>
    <t>DFO - Fisheries and Oceans - Canada</t>
  </si>
  <si>
    <t>DUDO - Dalhousie University Department of Oceanography - US</t>
  </si>
  <si>
    <t>ECGC - Environment  - Canada</t>
  </si>
  <si>
    <t>MLI - Maurice Lamontagne Institute - Canada</t>
  </si>
  <si>
    <t>TAKUVIK - Takuvik Joint International Laboratory, UniversitÃ© Laval (Canada) â€“ CNRS (France)</t>
  </si>
  <si>
    <t>YORKU - York University - Canada</t>
  </si>
  <si>
    <t>FIOSOA - First Institute of Oceanography, State Oceanic Administration - China</t>
  </si>
  <si>
    <t>China</t>
  </si>
  <si>
    <t>SOA - State Oceanographic Administration - China</t>
  </si>
  <si>
    <t>IZOR - Institute of Oceanography and Fisheries - Croatia</t>
  </si>
  <si>
    <t>UNY CYPRUS - Cyprus Oceanography Center - Cyprus</t>
  </si>
  <si>
    <t>Cyprus</t>
  </si>
  <si>
    <t>DaMSA - Danish Maritime Safety Administration - Denmark</t>
  </si>
  <si>
    <t>DCA - Danish Coastal Authority, Ministry of Transport and Energy - Denmark</t>
  </si>
  <si>
    <t>DMI - Danmarks Meteorologiske Institut - Denmark</t>
  </si>
  <si>
    <t>DMIOS - Danish Meteorological Institute, Oceanographic Section - Denmark</t>
  </si>
  <si>
    <t>MSI - Marine Systems Institute - Estonia</t>
  </si>
  <si>
    <t>FMI - Finnish Meteorological Institute - Finland</t>
  </si>
  <si>
    <t>SYKE - Finnish Environment Institute - Finland</t>
  </si>
  <si>
    <t>AMPA - Agency Of Marine Protected Areas - France</t>
  </si>
  <si>
    <t>CEFREM - Centre de Formation et de Recherche sur les Environnement MÃ©diterranÃ©ens - France</t>
  </si>
  <si>
    <t>CEREMA - Centre Etudes et Expertise sur les Risques  Environnement  Mobilite et Amenagement - France</t>
  </si>
  <si>
    <t>COM	CNRS - Center of Oceanology of Marseille - La Seyne Sur Mer - France</t>
  </si>
  <si>
    <t>EAUF - Service public d'information sur l'eau - France</t>
  </si>
  <si>
    <t>ENSTA - Ecole Nationale Superieure des Techniques Avancees - France</t>
  </si>
  <si>
    <t>EPOC - Environnements Et PalÃ©oenvironements OcÃ©aniques</t>
  </si>
  <si>
    <t>IFREMER - Institut FranÃ§ais de Recherche pour l'Exploitation de la Mer - France</t>
  </si>
  <si>
    <t>INSU - Institut National des Sciences de l'Univers - France</t>
  </si>
  <si>
    <t>IPEV - Institut polaire francais Paul-Emile Victor - France</t>
  </si>
  <si>
    <t>IRD - Lâ€™Institut de recherche pour le dÃ©veloppement - France</t>
  </si>
  <si>
    <t>IUEM - Institut Universitaire Europeen de la Mer - France</t>
  </si>
  <si>
    <t>LOCEAN - Laboratoire d'Oceanographie et du Climat - France</t>
  </si>
  <si>
    <t>LOV - Laboratoire Oceanographique de Villefranche - France</t>
  </si>
  <si>
    <t>Meteo France - France</t>
  </si>
  <si>
    <t>MIO - Mediterranean Institute of Oceanography - France</t>
  </si>
  <si>
    <t>SBR - Station Biologique de Roscoff - France</t>
  </si>
  <si>
    <t>SCHAPI - Service central d'hydrometeorologie et d'appui a la prevision des inondations - France</t>
  </si>
  <si>
    <t>SHOM - France</t>
  </si>
  <si>
    <t>AWI - The Alfred Wegener Institute - Germany</t>
  </si>
  <si>
    <t>BSH - Bundesamt fÃ¼r Seeschifffahrt und Hydrographie - Germany</t>
  </si>
  <si>
    <t>GEOMARK - Helmholtz Centre for Ocean Research Kiel - Germany</t>
  </si>
  <si>
    <t>HPA - Hamburg Port Authority - Germany</t>
  </si>
  <si>
    <t>HZG - Helmholtz-Zentrum Geesthacht - Germany</t>
  </si>
  <si>
    <t>IFM - Institute of Oceanography, University of Hamburg - Germany</t>
  </si>
  <si>
    <t>KIELMS - University of Kiel Institute for Marine - Germany</t>
  </si>
  <si>
    <t>WSAL - Waterways and Shipping Authority LÃ¼beck - Germany</t>
  </si>
  <si>
    <t>WSAW - Waterways and Shipping Authority Wilhelmshaven (WSA-WIL) - Germany</t>
  </si>
  <si>
    <t>WSOB - Waterways and Shipping Office Bremerhaven - Germany</t>
  </si>
  <si>
    <t>WSOBR - Waterways and Shipping Office Bremen - Germany</t>
  </si>
  <si>
    <t>WSOC - Waterways and Shipping Office Cuxhaven - Germany</t>
  </si>
  <si>
    <t>WSOD - Waterways and Shipping Office Duisburg-Rhine - Germany</t>
  </si>
  <si>
    <t>WSOE - Waterways and Shipping Board Emden - Germany</t>
  </si>
  <si>
    <t>WSOS - Waterways and Shipping Office Stralsund</t>
  </si>
  <si>
    <t>WSOT - Waterways and Shipping Office Toenning - Germany</t>
  </si>
  <si>
    <t>MESA - Monitoring for Environment &amp; Security in Africa (MESA) - University of Ghana</t>
  </si>
  <si>
    <t>Ghana</t>
  </si>
  <si>
    <t>HCMR - Hellenic Centre for Marine Research, Institute of Oceanography - Greece</t>
  </si>
  <si>
    <t>IRCA - Icelandic Road and Coastal Administration - Iceland</t>
  </si>
  <si>
    <t>INCOIS - Indian National Center for Ocean Information Services - Indian</t>
  </si>
  <si>
    <t>India</t>
  </si>
  <si>
    <t>IPB - Institut Pertanian Bogor - Indonesia</t>
  </si>
  <si>
    <t>Indonesia</t>
  </si>
  <si>
    <t>MI - Marine Institute - Ireland</t>
  </si>
  <si>
    <t>NUIG - National University of Ireland - Galway - Ireland</t>
  </si>
  <si>
    <t>OPW - Office of Public Works of Ireland</t>
  </si>
  <si>
    <t xml:space="preserve">UCG - University College of Galway - Ireland </t>
  </si>
  <si>
    <t>CMRE - Centre for Maritime Research and Experimentation (NATO) - Italy</t>
  </si>
  <si>
    <t>CNR ISMAR - CNR Istitute of Marine Science - Italy</t>
  </si>
  <si>
    <t>CNR ISSIA - CNR Institute of Intelligent Systems for Automation - Italy</t>
  </si>
  <si>
    <t>ENEA Centro Ricerche Ambiente Marino, La Spezia - Italy</t>
  </si>
  <si>
    <t>ISPRA - Istituto Superiore per la Protezione e la Ricerca Ambientale - Italy</t>
  </si>
  <si>
    <t>JRC - Institute for Environment and Sustainability (IES) - Italy</t>
  </si>
  <si>
    <t>OGS - Istituto Nazionale di Oceanografia e di Geofisica Sperimentale - Divisione di Oceanografia - Italy</t>
  </si>
  <si>
    <t>UNITU - UniversitÃ  degli Studi della Tuscia - Italy</t>
  </si>
  <si>
    <t>UPA - CALYPSO - Dip. di Ingegneria Civile, Ambientale, Aerospaziale, dei Materiali, University of Palermo</t>
  </si>
  <si>
    <t>JAMSTEC - Japan Marine Science and Technology Center - Japan</t>
  </si>
  <si>
    <t>Japan</t>
  </si>
  <si>
    <t>MSAJA - Maritime Safety Agency - Japan</t>
  </si>
  <si>
    <t>KIOST - Korea Institute Of Ocean Science &amp; Technology - Korea</t>
  </si>
  <si>
    <t>Korea, Republic of</t>
  </si>
  <si>
    <t>KMA - Korean Meterological Administration - Korea</t>
  </si>
  <si>
    <t>KORDI - Korean Ocean Research and Development Institute - Korea</t>
  </si>
  <si>
    <t>KPRI - Korea Polar Research Institute - Korea</t>
  </si>
  <si>
    <t>LEGMA - Latvian Environment, Geology and Meteorology Agency -  Latvia</t>
  </si>
  <si>
    <t>other - Lebanon</t>
  </si>
  <si>
    <t>Lebanon</t>
  </si>
  <si>
    <t>UOM - CALYPSO - Dept. of Geosciences, University of Malta - Malta</t>
  </si>
  <si>
    <t>Deltares -  Netherlands</t>
  </si>
  <si>
    <t>KNMI - Koninklijk Nederlands Meteorolologisch Instituut - Netherlands</t>
  </si>
  <si>
    <t>RWS - Rijkswaterstaat Waterdienst - Netherlands</t>
  </si>
  <si>
    <t>Shell International Exploration &amp; Production BV - Netherlands</t>
  </si>
  <si>
    <t>METSER - Meteorological Service of New Zealand - New Zealand</t>
  </si>
  <si>
    <t>New Zealand</t>
  </si>
  <si>
    <t>NIWA - National Institute of Water and Atmospheric Research - New Zealand</t>
  </si>
  <si>
    <t>BCCR - Bjerknes Centre for Climate Research - Norway</t>
  </si>
  <si>
    <t>CMR - Christian Michelsen Research - Norway</t>
  </si>
  <si>
    <t>IMR - Institute of Marine Research - Norway</t>
  </si>
  <si>
    <t>MetNo - Norwegian Meteorological Institute - Norway</t>
  </si>
  <si>
    <t>NHS - Norwegian Hydrographic Service - Norway</t>
  </si>
  <si>
    <t>NIVA - Norsk Institutt for Vannforskning - Norway</t>
  </si>
  <si>
    <t>UNBER - University of Bergen - Norway</t>
  </si>
  <si>
    <t>Oil Platform - Private Industry</t>
  </si>
  <si>
    <t>IMWMMB - Institute of Meteorology and Water Management - Poland</t>
  </si>
  <si>
    <t>IOPAS -  Institute of Oceanology of the Polish Academy of Sciences - Poland</t>
  </si>
  <si>
    <t>APA - Agencia Portuguesa do Ambiente - Portugal</t>
  </si>
  <si>
    <t>DGDT - DireÃ§Ã£o-Geral do TerritÃ³rio - Portugal</t>
  </si>
  <si>
    <t>IH - Instituto Hidrografico - Portugal</t>
  </si>
  <si>
    <t>UAC - Universidade dos AÃ§ores - Portugal</t>
  </si>
  <si>
    <t>INFP - National institute for Earth Physics - Romania</t>
  </si>
  <si>
    <t>NIMRD - National Institute for Marine Research and Development - Romania</t>
  </si>
  <si>
    <t>NIRD - GeoEcoMar - Institutul National de Cercetare-Dezvoltare pentru Geologie si Geoecologie - Romania</t>
  </si>
  <si>
    <t>NWAHEM - North-West Regional Administration for Hydrometeorology and Environmental Monitoring - Russia</t>
  </si>
  <si>
    <t>Russian Federation</t>
  </si>
  <si>
    <t>ARSO - Slovenian Environment Agency - Slovenia</t>
  </si>
  <si>
    <t>NIB - National Institute of Biology - Slovenia</t>
  </si>
  <si>
    <t>CEAB â€“ Centre d'Estudis AvanÃ§ats de Blanes - Spain</t>
  </si>
  <si>
    <t>Euskalmet- Basque Goverment - Spain</t>
  </si>
  <si>
    <t>IEO - Spanish Oceanographic Institute - Spain</t>
  </si>
  <si>
    <t>IEOB - IEO/ Balearic Islands Oceanographic Centre - Spain</t>
  </si>
  <si>
    <t>INTECMAR - ConsellerÃ­a do Mar - Xunta de Galicia</t>
  </si>
  <si>
    <t>PdE - Puertos del Estado - Spain</t>
  </si>
  <si>
    <t>PLOCAN - Oceanic Platform of the Canary Islands - Spain</t>
  </si>
  <si>
    <t>PTBAS - Petrobras - Spain</t>
  </si>
  <si>
    <t>SOCIB - Balearic Islands Coastal Observing and Forecasting System</t>
  </si>
  <si>
    <t>UPC - Universitat Politecnica de Catalunya - Spain</t>
  </si>
  <si>
    <t>XG - Xunta Galicia - Spain</t>
  </si>
  <si>
    <t>SMHI - Swedish Meteorological and Hydrological Institute - Sweden</t>
  </si>
  <si>
    <t>TCWB - Central Weather Bureau - Taiwan</t>
  </si>
  <si>
    <t>Taiwan, Province of China</t>
  </si>
  <si>
    <t>GCM - The Ministry of National Defense, General Command of Mapping - Turkey</t>
  </si>
  <si>
    <t>IMS METU - Middle East Technical University - Institute of Marine Sciences - Turkey</t>
  </si>
  <si>
    <t>BPEP - BP Exploration &amp; Production - United Kingdom</t>
  </si>
  <si>
    <t>CEFAS - Centre for Environment, Fisheries &amp; Aquaculture Science - UK</t>
  </si>
  <si>
    <t>ERIC - European contribution to the Argo programme - United Kingdom</t>
  </si>
  <si>
    <t>IOSBL - Institute of Oceanographic Sciences - Bidston Laboratory - United Kingdom</t>
  </si>
  <si>
    <t>Met Office- United Kingdom</t>
  </si>
  <si>
    <t>NERC - Natural Environment Research Council - UK</t>
  </si>
  <si>
    <t>NIO - National Institute of Oceanography - UK</t>
  </si>
  <si>
    <t>NOC - National Oceanography Centre  Southampton - UK</t>
  </si>
  <si>
    <t>NREL - National Renewable Energy Centre - United Kingdom</t>
  </si>
  <si>
    <t>POL - Proudman Oceanographic Laboratory - United Kingdom</t>
  </si>
  <si>
    <t>SAMS - Scottish Marine Biological Association - UK</t>
  </si>
  <si>
    <t>SOC - Southampton Oceanography Centre - UK</t>
  </si>
  <si>
    <t>UKM - United Kingdom Recent Marine Data - UK</t>
  </si>
  <si>
    <t>CMOP - Center for Coastal Margin Observation and Prediction - US</t>
  </si>
  <si>
    <t>United States</t>
  </si>
  <si>
    <t>COL - Consortium for Ocean Leadership - US</t>
  </si>
  <si>
    <t>DISL - Dauphin Island Sea Lab - US</t>
  </si>
  <si>
    <t>DOT CG - US DOT Cost Guard - US</t>
  </si>
  <si>
    <t>ENEC - Enven Energy Corporation - US</t>
  </si>
  <si>
    <t>GSO - University of Rhode Island, Graduate School of Oceanography - US</t>
  </si>
  <si>
    <t>LIMNO - Limno Tech - US</t>
  </si>
  <si>
    <t>MOTEML - Mote Marine Lab &amp; Aquarium - US</t>
  </si>
  <si>
    <t>NCSU - Ocean Observing and Modeling Group - US</t>
  </si>
  <si>
    <t>NERRS - National Estuarine Research Reserve System - US</t>
  </si>
  <si>
    <t>NMFSM - National Marine Fisheries Service, Mississippi Laboratories, Pascagoula Facility - US</t>
  </si>
  <si>
    <t>NOAA - ERL AOML - US</t>
  </si>
  <si>
    <t>NOAA - ERL PMEL - US</t>
  </si>
  <si>
    <t>NOAA - National Oceanic and Atmospheric Administration - US</t>
  </si>
  <si>
    <t>NOAA - NDBC - US</t>
  </si>
  <si>
    <t>NOAA - NODC - US</t>
  </si>
  <si>
    <t>NOO - US Naval Oceanographic Office - US</t>
  </si>
  <si>
    <t>NPSDO - Naval Postgraduate School, Department of Oceanography - US</t>
  </si>
  <si>
    <t>OHSU - Oregon Health &amp; Science University - US</t>
  </si>
  <si>
    <t>OOI - Ocean Observatories Initiative - US</t>
  </si>
  <si>
    <t>OSUCEOAS - Oregon State University, College of Earth, Ocean, and Atmospheric Sciences - US</t>
  </si>
  <si>
    <t>RAMAS - University of Miami RAMAS - US</t>
  </si>
  <si>
    <t>RAYCO - Raytheon Company - US</t>
  </si>
  <si>
    <t>RSUNJ - Rutgers, The State University of New Jersey, Institute of Marine and Coastal Sciences - US</t>
  </si>
  <si>
    <t>SBU - Stony Brook University, School of Marine and Atmospheric Sciences - US</t>
  </si>
  <si>
    <t>SCRIPPS - SCRIPPS Institution of Oceanography - US</t>
  </si>
  <si>
    <t>SIOO - Skidaway Institute of Oceanography - US</t>
  </si>
  <si>
    <t>SOEST - School of Ocean and Earth Science and Technology, University of Hawai'i at Manoa - US</t>
  </si>
  <si>
    <t>TAMUDO - Texas A&amp;M University, Department of Oceanography - US</t>
  </si>
  <si>
    <t>TELEDYNE - Teledyne RD Instruments - US</t>
  </si>
  <si>
    <t>UAFAIRBANKS - University of Alaska Fairbanks - US</t>
  </si>
  <si>
    <t>UCMS - University of Connecticut, Marine Sciences  - US</t>
  </si>
  <si>
    <t>UCSCOSD - University of California, Santa Cruz , Ocean Sciences Department - US</t>
  </si>
  <si>
    <t>UDELAWARE - University of Delaware - US</t>
  </si>
  <si>
    <t>UMDARTMOUTH - University of Massachusetts, Dartmouth - US</t>
  </si>
  <si>
    <t>UNCCSI - UNC Coastal Studies Institute - US</t>
  </si>
  <si>
    <t>UNMD - University of Minnesota Duluth - US</t>
  </si>
  <si>
    <t>UNTW - University of North Carolina Wilmington, Department of Biology and Marine Biology  - US</t>
  </si>
  <si>
    <t>USACE - US Army Corps of Engineers, San Francisco District - US</t>
  </si>
  <si>
    <t>USFCMS - University of South Florida, College of Marine Science - US</t>
  </si>
  <si>
    <t>USGSLSC - United States Geological Survey Leetown Science Center - US</t>
  </si>
  <si>
    <t>USMDMS - University of Southern Mississippi Department of Marine Science - US</t>
  </si>
  <si>
    <t>USUM - University of Michigan - US</t>
  </si>
  <si>
    <t>UW - University of Washington - US</t>
  </si>
  <si>
    <t>UWAPL - University of Washington, Applied Physics Laboratory - US</t>
  </si>
  <si>
    <t>UWM - University of Wisconsin-Milwaukee - US</t>
  </si>
  <si>
    <t>VDOM - Virginia Department of Mines - US</t>
  </si>
  <si>
    <t>WHOI - Woods Hole Oceanographic Institution - US</t>
  </si>
  <si>
    <t>During the period the approached groups joined network and started making available data/products. EMODnet Physics data policy is very simple and well agreed by contributors. Data is open and free. For a limited set of data, EMODnet Physics is asking for authentication, before delivering downloads to users (who did the data request selection on the mapviewer). M2M and dissemination interfaces (ERDDAP, THREDDS, Geoserver)  are not requiring any authentication and are delivering all the avaialble data wothouth any restrictions.</t>
  </si>
  <si>
    <t xml:space="preserve">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To note that a reduction of the % may indicate that plaforms are not delivering data (i.e. finished the mission, under maintenance, etc). While the number of operational platform may have fluctuations, the amount of data keeps increasing. For this indicator we are not using proposed figures (i.e. areas in Km^2 - line 45): are we are dealing with georeferred data and we need to use to bounding box shapes.  For indicator 1.B the unit of download is measured in platforms (in coherence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donwloaded via TDS. </t>
  </si>
  <si>
    <t>theme</t>
  </si>
  <si>
    <t>datasetID</t>
  </si>
  <si>
    <t>accessible</t>
  </si>
  <si>
    <t>institution</t>
  </si>
  <si>
    <t>title</t>
  </si>
  <si>
    <t>summary</t>
  </si>
  <si>
    <t>creation date</t>
  </si>
  <si>
    <t>last update</t>
  </si>
  <si>
    <t>TEMP</t>
  </si>
  <si>
    <t>EP_GEO_SDN_TEMP_NN_GR_FEB</t>
  </si>
  <si>
    <t>SeaDataNet</t>
  </si>
  <si>
    <t>SDN Sea Surface Temperature Climatology in February</t>
  </si>
  <si>
    <t>geoserver.emodnet-physics.eu</t>
  </si>
  <si>
    <t>EP_GEO_SDN_TEMP_NN_GR_APR</t>
  </si>
  <si>
    <t>SDN Sea Surface Temperature Climatology in April</t>
  </si>
  <si>
    <t>EP_GEO_SDN_TEMP_NN_GR_MAR</t>
  </si>
  <si>
    <t>SDN Sea Surface Temperature Climatology in March</t>
  </si>
  <si>
    <t>EP_GEO_SDN_TEMP_NN_GR_SEP</t>
  </si>
  <si>
    <t>SDN Sea Surface Temperature Climatology in September</t>
  </si>
  <si>
    <t>EP_GEO_SDN_TEMP_NN_GR_NOV</t>
  </si>
  <si>
    <t>SDN Sea Surface Temperature Climatology in November</t>
  </si>
  <si>
    <t>EP_GEO_SDN_TEMP_NN_GR_JUL</t>
  </si>
  <si>
    <t>SDN Sea Surface Temperature Climatology in July</t>
  </si>
  <si>
    <t>EP_GEO_SDN_TEMP_NN_GR_JAN</t>
  </si>
  <si>
    <t>SDN Sea Surface Temperature Climatology in January</t>
  </si>
  <si>
    <t>EP_GEO_SDN_TEMP_NN_GR_AUG</t>
  </si>
  <si>
    <t>SDN Sea Surface Temperature Climatology in August</t>
  </si>
  <si>
    <t>EP_GEO_SDN_TEMP_NN_GR_DEC</t>
  </si>
  <si>
    <t>SDN Sea Surface Temperature Climatology in December</t>
  </si>
  <si>
    <t>EP_GEO_SDN_TEMP_NN_GR_JUN</t>
  </si>
  <si>
    <t>SDN Sea Surface Temperature Climatology in June</t>
  </si>
  <si>
    <t>EP_GEO_SDN_TEMP_NN_GR_MAY</t>
  </si>
  <si>
    <t>SDN Sea Surface Temperature Climatology in May</t>
  </si>
  <si>
    <t>EP_GEO_SDN_TEMP_NN_GR_OCT</t>
  </si>
  <si>
    <t>SDN Sea Surface Temperature Climatology in October</t>
  </si>
  <si>
    <t>OTHR</t>
  </si>
  <si>
    <t>EP_GEO_NER_OTHR_NN_NN_RAS</t>
  </si>
  <si>
    <t>Natural Earth Raster</t>
  </si>
  <si>
    <t>SLEV</t>
  </si>
  <si>
    <t>EP_GEO_INT_SLEV_TG_TS_ABS</t>
  </si>
  <si>
    <t>EMODnet Physics</t>
  </si>
  <si>
    <t>EMODnet Physics Absolute Sea Level Trends</t>
  </si>
  <si>
    <t>Jun 2020</t>
  </si>
  <si>
    <t>RVFL</t>
  </si>
  <si>
    <t>EP_GEO_INT_RVFL_RS_TS_VAR</t>
  </si>
  <si>
    <t>EMODnet Physics River Runoff variability</t>
  </si>
  <si>
    <t>WIND</t>
  </si>
  <si>
    <t>EP_GEO_INT_WIND_MO_TS_NRT</t>
  </si>
  <si>
    <t>EMODnet Physics Wind direction and speed at sea level</t>
  </si>
  <si>
    <t>Sep 2020</t>
  </si>
  <si>
    <t>EP_GEO_PSM_SLEV_TG_TS_ANO</t>
  </si>
  <si>
    <t>EMODnet Physics Global Sea Level Anomalies</t>
  </si>
  <si>
    <t>EP_GEO_SON_SLEV_GR_TS_TRE</t>
  </si>
  <si>
    <t>EMODnet Physics Global relative Sea Level Trends Regions</t>
  </si>
  <si>
    <t>EP_GEO_PSM_SLEV_FS_PP_NNN</t>
  </si>
  <si>
    <t>EMODnet Physics Collection of the GNSS stations in the SONEL DB</t>
  </si>
  <si>
    <t>ALLP</t>
  </si>
  <si>
    <t>EP_GEO_INT_ALLP_AL_PP_MED</t>
  </si>
  <si>
    <t>EMODnet Physics DB of the platforms in the Mediterranean Sea</t>
  </si>
  <si>
    <t>EP_GEO_INT_ALLP_FB_PP_GLO</t>
  </si>
  <si>
    <t>EMODnet Physics DB of the FerryBox systems</t>
  </si>
  <si>
    <t>EP_GEO_INT_ALLP_DB_PP_GLO</t>
  </si>
  <si>
    <t>EMODnet Physics DB of the Drifting buoys</t>
  </si>
  <si>
    <t>EP_GEO_INT_TEMP_AL_PP_GLO</t>
  </si>
  <si>
    <t>EMODnet Physics DB of the platforms collecting Temperature in the water column</t>
  </si>
  <si>
    <t>EP_GEO_INT_TEMP_AR_PP_GLO</t>
  </si>
  <si>
    <t>EMODnet Physics DB of the ARGO</t>
  </si>
  <si>
    <t>EP_GEO_INT_TEMP_OT_PP_GLO</t>
  </si>
  <si>
    <t>EMODnet Physics DB of the platforms outside European Seas</t>
  </si>
  <si>
    <t>EP_GEO_INT_ALLP_AL_PP_JS3</t>
  </si>
  <si>
    <t>EMODnet Physics DB of the JERICONext project platforms</t>
  </si>
  <si>
    <t>EP_GEO_PSM_SLEV_TG_PP_GLO</t>
  </si>
  <si>
    <t>EMODnet Physics DB of all stations in the PSMSL database</t>
  </si>
  <si>
    <t>OPTS</t>
  </si>
  <si>
    <t>EP_GEO_INT_OPTS_AL_PP_GLO</t>
  </si>
  <si>
    <t>EMODnet Physics DB of the platforms collecting Optical data</t>
  </si>
  <si>
    <t>EP_GEO_INT_ALLP_MO_PP_GLO</t>
  </si>
  <si>
    <t>EMODnet Physics DB of the mooring</t>
  </si>
  <si>
    <t>EP_GEO_INT_ALLP_AL_PP_ATL</t>
  </si>
  <si>
    <t>EMODnet Physics DB of the platforms in the Atlantic Ocean</t>
  </si>
  <si>
    <t>EMODnet Physics DB of the platforms</t>
  </si>
  <si>
    <t>EP_GEO_PSM_SLEV_TG_TS_TRE</t>
  </si>
  <si>
    <t>EMODnet Physics Global relative Sea Level Trends</t>
  </si>
  <si>
    <t>EP_GEO_INT_ALLP_AL_PP_BAL</t>
  </si>
  <si>
    <t>EMODnet Physics DB of the platforms in the Baltic Sea</t>
  </si>
  <si>
    <t>EP_GEO_INT_ALLP_HF_PP_GLO</t>
  </si>
  <si>
    <t>EMODnet Physics DB of the High Frequency Radars</t>
  </si>
  <si>
    <t>WAVE</t>
  </si>
  <si>
    <t>EP_GEO_INT_WAVE_AL_PP_GLO</t>
  </si>
  <si>
    <t>EMODnet Physics DB of the platforms collecting Wave parameters</t>
  </si>
  <si>
    <t>EP_GEO_INT_SLEV_AL_PP_GLO</t>
  </si>
  <si>
    <t>EMODnet Physics DB of the platforms collecting SLEV</t>
  </si>
  <si>
    <t>ATMS</t>
  </si>
  <si>
    <t>EP_GEO_INT_ATMS_AL_PP_GLO</t>
  </si>
  <si>
    <t>EMODnet Physics DB of the platforms collecting atmospheric and meteorological data at sea level</t>
  </si>
  <si>
    <t>UWNO</t>
  </si>
  <si>
    <t>EP_GEO_INT_UWNO_AL_PP_GLO</t>
  </si>
  <si>
    <t>EMODnet Physics collection of platforms collecting under water noise data (SPL)</t>
  </si>
  <si>
    <t>EP_GEO_INT_LHAT_AL_PP_GLO</t>
  </si>
  <si>
    <t>EMODnet Physics DB of the platforms collecting Light Attenuation</t>
  </si>
  <si>
    <t>EP_GEO_INT_BGCP_AL_PP_GLO</t>
  </si>
  <si>
    <t>EMODnet Physics DB of the platforms collecting BioGeoChemical parameters</t>
  </si>
  <si>
    <t>EP_GEO_INT_ALLP_AL_PP_ARC</t>
  </si>
  <si>
    <t>EMODnet Physics DB of the platforms in the Arctic Sea</t>
  </si>
  <si>
    <t>HCXX</t>
  </si>
  <si>
    <t>EP_GEO_INT_HCXX_AL_PP_GLO</t>
  </si>
  <si>
    <t>EMODnet Physics DB of the platforms collecting water currents</t>
  </si>
  <si>
    <t>EP_GEO_INT_ALLP_AP_PP_GLO</t>
  </si>
  <si>
    <t>EMODnet Physics DB of the profiling platforms</t>
  </si>
  <si>
    <t>EP_GEO_INT_ALLP_AL_PP_BLS</t>
  </si>
  <si>
    <t>EMODnet Physics DB of the platforms in the Black Sea</t>
  </si>
  <si>
    <t>EP_GEO_INT_WIND_AL_PP_GLO</t>
  </si>
  <si>
    <t>EMODnet Physics DB of the platforms collecting WIND data</t>
  </si>
  <si>
    <t>EP_GEO_INT_WIND_GL_PP_GLO</t>
  </si>
  <si>
    <t>EMODnet Physics DB of the gliders</t>
  </si>
  <si>
    <t>EP_GEO_INT_ALLP_AL_PP_NWS</t>
  </si>
  <si>
    <t>EMODnet Physics DB of the platforms in the North West Shelf / North Sea</t>
  </si>
  <si>
    <t>EP_GEO_INT_RVFL_FS_PP_GLO</t>
  </si>
  <si>
    <t>EMODnet Physics DB of the river gauging stations</t>
  </si>
  <si>
    <t>EP_GEO_INT_ALLP_AL_PP_GLO</t>
  </si>
  <si>
    <t>dat_platformmapcache</t>
  </si>
  <si>
    <t>SIEX</t>
  </si>
  <si>
    <t>EP_GEO_INT_SIEX_SA_GR_SHH</t>
  </si>
  <si>
    <t>ice_edge_sh</t>
  </si>
  <si>
    <t>EP_GEO_GRD_RVFL_FS_PP_GLO</t>
  </si>
  <si>
    <t>GRDC</t>
  </si>
  <si>
    <t>Global Runoff Data Center collection of the European river gauging station available in EMODnet Physics</t>
  </si>
  <si>
    <t>EP_GEO_INT_SICE_SA_GR_NHH</t>
  </si>
  <si>
    <t>ice_edge_nh</t>
  </si>
  <si>
    <t>EP_GEO_INT_UWNO_XX_GR_INR</t>
  </si>
  <si>
    <t>EMODnet Physics European Impulsive Noise Events Registry</t>
  </si>
  <si>
    <t>EP_GEO_INT_UWNO_XX_VC_INR</t>
  </si>
  <si>
    <t>EMODnet Physics Impulsive Noise events Registry Values Codes</t>
  </si>
  <si>
    <t>EP_GEO_INT_UWNO_XX_PD_INR</t>
  </si>
  <si>
    <t>EMODnet Physics Impulsive Noise events Registry Pulse Days</t>
  </si>
  <si>
    <t>_OTH</t>
  </si>
  <si>
    <t>EP_GEO_WSEA_OTHR_NN_GR_GLO</t>
  </si>
  <si>
    <t>World Sea Basins</t>
  </si>
  <si>
    <t>EP_GEO_WSEA_OTHR_NN_GR_EUR</t>
  </si>
  <si>
    <t>World Sea Atlas - Reference for European Sea Basins</t>
  </si>
  <si>
    <t>EP_GEO_ICES_ALLP_AL_PP_GLO</t>
  </si>
  <si>
    <t>PhysicsICES</t>
  </si>
  <si>
    <t>EP_GEO_EXT_UWNO_XX_GR_INR</t>
  </si>
  <si>
    <t>EP_UWN_BASEDATA_SRC</t>
  </si>
  <si>
    <t>EP_GEO_INT_HCXX_HF_GR_EUR</t>
  </si>
  <si>
    <t>EMODnetPhysics_HFR_CurrentFieldMaps_Europe</t>
  </si>
  <si>
    <t xml:space="preserve">EP_DB_TEMP_LAST_MONTH </t>
  </si>
  <si>
    <t>EMODnet Physics TEMP as collected by Drifting buoys during last 30 days</t>
  </si>
  <si>
    <t>TRAJ</t>
  </si>
  <si>
    <t>EP_DB_TRAJ_LAST_MONTH</t>
  </si>
  <si>
    <t>EMODnet Physics DB of the position of the Drifting buoys during past 30 days</t>
  </si>
  <si>
    <t>sep 2020</t>
  </si>
  <si>
    <t>BDC_Summary_FV_NRT</t>
  </si>
  <si>
    <t>Berring Data Collective</t>
  </si>
  <si>
    <t>A summary of oceanographic data from fishing vessels and gears</t>
  </si>
  <si>
    <t>https://erddap.emodnet-physics.eu/erddap/info/BDC_Summary_FV_NRT/index</t>
  </si>
  <si>
    <t>A summary of all data is displayed here, with one row per fishing tow and summary statistics. Corresponding detailed data can be found in the corresponding ERDDAPs and linked via tow_ID.</t>
  </si>
  <si>
    <t>BGC</t>
  </si>
  <si>
    <t>EP_ERD_SOO_BIOA_NN_NN_J18</t>
  </si>
  <si>
    <t>Virginia Institute of Marine Science</t>
  </si>
  <si>
    <t>ASPeCt-Bio: Chlorophyll a in Antarctic sea ice from historical ice core dataset</t>
  </si>
  <si>
    <t>https://erddap.emodnet-physics.eu/erddap/info/EP_ERD_SOO_BIOA_NN_NN_J18/index</t>
  </si>
  <si>
    <t>ASPeCt-Bio: Chlorophyll a in Antarctic sea ice from historical ice core dataset. Virginia Institute of Marine Science data from a local source.</t>
  </si>
  <si>
    <t>BDC_Binned_FV</t>
  </si>
  <si>
    <t>Binned oceanographic data from fishing vessels and gears</t>
  </si>
  <si>
    <t>https://erddap.emodnet-physics.eu/erddap/info/BDC_Binned_FV/index</t>
  </si>
  <si>
    <t>Ocean data collected via fishing vessels binned to 10 nm grid in order to provide an added level of anonomyzation. Basic QC routine has been applied, and all flagged data is removed.</t>
  </si>
  <si>
    <t>EP_ERD_LAM_RVFL_RF_TS_PRX</t>
  </si>
  <si>
    <t>CMEMS-LAMBDA</t>
  </si>
  <si>
    <t>CMEMS-LAMBDA data from a local source.</t>
  </si>
  <si>
    <t>https://erddap.emodnet-physics.eu/erddap/info/EP_ERD_LAM_RVFL_RF_TS_PRX/index</t>
  </si>
  <si>
    <t>ZENODO_3250980</t>
  </si>
  <si>
    <t>ETH Zurich, Switzerland</t>
  </si>
  <si>
    <t>Dissolved seawater chromium (Cr) concentrations and stable isotope compositions measured on samples collected with a trace metal clean rosette system in the Southern Ocean</t>
  </si>
  <si>
    <t>https://erddap.emodnet-physics.eu/erddap/info/ZENODO_3250980/index</t>
  </si>
  <si>
    <t>Dissolved seawater chromium (Cr) concentrations and stable isotope compositions measured on samples collected with a trace metal clean rosette system in the Southern Ocean. Stations TM 7 to TM 12 reflect a north-south transect from Hobart, Tasmania to Mertz Glacier in Antarctica. Stations TM 14 and TM 15 neighbour the Balleny Islands. Stations TM 18 and TM 20 are located in the Drake Passage. Water samples were collected down to a depth of 1000 metres. The water was filtered in a class 100 clean container aboard the ship through pre-rinsed Supor Acropak capsule filters (0.2 um). Subsequently the samples were acidified and stored at a pH &lt; 2 for several months prior to analysis. Reported values therefore represent bulk seawater chromium (Cr III and Cr VI). The data was obtained using the double-spike technique.</t>
  </si>
  <si>
    <t>EMODNET_SEA_LEVEL_MONTHLY_MEAN</t>
  </si>
  <si>
    <t>CLS, CNES</t>
  </si>
  <si>
    <t>EMODnet - DT merged two satellites Global Ocean Gridded SSALTO/DUACS Sea Surface Height L4 product and derived variables Monthly Mean CMEMS id: SEALEVEL_GLO_PHY_CLIMATE_L4_REP_OBSERVATIONS_008_057)</t>
  </si>
  <si>
    <t>https://erddap.emodnet-physics.eu/erddap/info/EMODNET_SEA_LEVEL_MONTHLY_MEAN/index</t>
  </si>
  <si>
    <t>SSALTO/DUACS Delayed-Time Level-4 sea surface height and derived variables measured by multi-satellite altimetry observations over Global Ocean.</t>
  </si>
  <si>
    <t>EMODNET_SEA_LEVEL_MONTHLY_MEAN_DESEASONALIZED</t>
  </si>
  <si>
    <t>EMODnet - DT merged two satellites Global Ocean Gridded SSALTO/DUACS Sea Surface Height L4 product and derived variables Monthly Mean Deseasonalized (CMEMS id: SEALEVEL_GLO_PHY_CLIMATE_L4_REP_OBSERVATIONS_008_057)</t>
  </si>
  <si>
    <t>https://erddap.emodnet-physics.eu/erddap/info/EMODNET_SEA_LEVEL_MONTHLY_MEAN_DESEASONALIZED/index</t>
  </si>
  <si>
    <t>Data from a local source.</t>
  </si>
  <si>
    <t>EMODNET_SEA_LEVEL_199301_201910_TREND</t>
  </si>
  <si>
    <t>EMODnet - Regional sea level trends are derived from the DUACS delayed-time (DT-2018 version) altimeter gridded maps of sea level anomalies based on a stable number of altimeters (two) in the satellite constellation</t>
  </si>
  <si>
    <t>https://erddap.emodnet-physics.eu/erddap/info/EMODNET_SEA_LEVEL_199301_201910_TREND/index</t>
  </si>
  <si>
    <t>EMODNET_PACE_SEA_LEVEL_MONTHLY_MEAN</t>
  </si>
  <si>
    <t>EMODnet PACE - DT merged two satellites Global Ocean Gridded SSALTO/DUACS Sea Surface Height L4 product and derived variables Monthly Mean CMEMS id: SEALEVEL_GLO_PHY_CLIMATE_L4_REP_OBSERVATIONS_008_057)</t>
  </si>
  <si>
    <t>https://erddap.emodnet-physics.eu/erddap/info/EMODNET_PACE_SEA_LEVEL_MONTHLY_MEAN/index</t>
  </si>
  <si>
    <t>EMODnet PACE - DT merged two satellites Global Ocean Gridded SSALTO/DUACS Sea Surface Height L4 product and derived variables Monthly Mean CMEMS id: SEALEVEL_GLO_PHY_CLIMATE_L4_REP_OBSERVATIONS_008_057). SSALTO/DUACS Delayed-Time Level-4 sea surface height and derived variables measured by multi-satellite altimetry observations over Global Ocean.</t>
  </si>
  <si>
    <t>EMODNET_PACE_SEA_LEVEL_MONTHLY_MEAN_DESEASONALIZED</t>
  </si>
  <si>
    <t>EMODnet PACE - DT merged two satellites Global Ocean Gridded SSALTO/DUACS Sea Surface Height L4 product and derived variables Monthly Mean Deseasonalized (CMEMS id: SEALEVEL_GLO_PHY_CLIMATE_L4_REP_OBSERVATIONS_008_057)</t>
  </si>
  <si>
    <t>https://erddap.emodnet-physics.eu/erddap/info/EMODNET_PACE_SEA_LEVEL_MONTHLY_MEAN_DESEASONALIZED/index</t>
  </si>
  <si>
    <t>EMODnet PACE - DT merged two satellites Global Ocean Gridded SSALTO/DUACS Sea Surface Height L4 product and derived variables Monthly Mean Deseasonalized (CMEMS id: SEALEVEL_GLO_PHY_CLIMATE_L4_REP_OBSERVATIONS_008_057). Data from a local source. Collecte Localisation Satellites (CLS), Centre National d'Etudes Spatiales (CNES) data from a local source.</t>
  </si>
  <si>
    <t>EMODNET_PACE_PSMSL_trends</t>
  </si>
  <si>
    <t>PSMSL</t>
  </si>
  <si>
    <t>EMODnet PACE - PSMSL Relative Sea Level Trends</t>
  </si>
  <si>
    <t>https://erddap.emodnet-physics.eu/erddap/info/EMODNET_PACE_PSMSL_trends/index</t>
  </si>
  <si>
    <t>EMODnet PACE - PSMSL Relative Sea Level Trends. Permanent Service for Mean Sea Level (PSMSL), 2020, "Tide Gauge Data", Retrieved 01 Jun 2020 from http://www.psmsl.org/data/obtaining/</t>
  </si>
  <si>
    <t>EMODNET_PACE_PSMSL_rlr_annual</t>
  </si>
  <si>
    <t>EMODnet PACE - PSMSL Revised Local Reference (RLR) annual data</t>
  </si>
  <si>
    <t>https://erddap.emodnet-physics.eu/erddap/info/EMODNET_PACE_PSMSL_rlr_annual/index</t>
  </si>
  <si>
    <t>EMODnet PACE - PSMSL Revised Local Reference (RLR) annual data. Permanent Service for Mean Sea Level (PSMSL), 2020, "Tide Gauge Data", Retrieved 01 Jun 2020 from http://www.psmsl.org/data/obtaining/</t>
  </si>
  <si>
    <t>EMODNET_PACE_PSMSL_rlr_monthly</t>
  </si>
  <si>
    <t>EMODnet PACE - PSMSL Revised Local Reference (RLR) monthly data</t>
  </si>
  <si>
    <t>https://erddap.emodnet-physics.eu/erddap/info/EMODNET_PACE_PSMSL_rlr_monthly/index</t>
  </si>
  <si>
    <t>EMODnet PACE - PSMSL Revised Local Reference (RLR) monthly data. Permanent Service for Mean Sea Level (PSMSL), 2020, "Tide Gauge Data", Retrieved 01 Jun 2020 from http://www.psmsl.org/data/obtaining/</t>
  </si>
  <si>
    <t>EMODNET_PACE_PSMSL_STATIONS</t>
  </si>
  <si>
    <t>EMODnet PACE - PSMSL stations</t>
  </si>
  <si>
    <t>https://erddap.emodnet-physics.eu/erddap/info/EMODNET_PACE_PSMSL_STATIONS/index</t>
  </si>
  <si>
    <t>EMODNET_PACE_SEA_LEVEL_199301_201910_TREND</t>
  </si>
  <si>
    <t>EMODnet PACE - Regional sea level trends are derived from the DUACS delayed-time (DT-2018 version) altimeter gridded maps of sea level anomalies based on a stable number of altimeters (two) in the satellite constellation</t>
  </si>
  <si>
    <t>https://erddap.emodnet-physics.eu/erddap/info/EMODNET_PACE_SEA_LEVEL_199301_201910_TREND/index</t>
  </si>
  <si>
    <t>EMODnet PACE - Regional sea level trends are derived from the DUACS delayed-time (DT-2018 version) altimeter gridded maps of sea level anomalies based on a stable number of altimeters (two) in the satellite constellation. SSALTO/DUACS Delayed-Time Level-4 sea surface height and derived variables measured by multi-satellite altimetry observations over Global Ocean.</t>
  </si>
  <si>
    <t>EP_TDS_SDN_TEMP_XX_GR_CLI_ARCTIC</t>
  </si>
  <si>
    <t>Institute of Marine Research, Norwegian Marine Data Centre</t>
  </si>
  <si>
    <t>EMODnet Physics - Arctic Sea Surface Temperature Climatology (1900-2014) - GridSeriesObservation - based on the SeaDataNet aggregated dataset</t>
  </si>
  <si>
    <t>https://erddap.emodnet-physics.eu/erddap/info/EP_TDS_SDN_TEMP_XX_GR_CLI_ARCTIC/index</t>
  </si>
  <si>
    <t>No comment. Institute of Marine Research, Norwegian Marine Data Centre data from a local source.</t>
  </si>
  <si>
    <t>PSAL</t>
  </si>
  <si>
    <t>EP_ERD_INT_AMON_AL_PR_NRT</t>
  </si>
  <si>
    <t>EMODnet Physics - Collection of Absolute Salinity (AMON) Profiles -  MultiPointProfileObservation</t>
  </si>
  <si>
    <t>https://erddap.emodnet-physics.eu/erddap/info/EP_ERD_INT_AMON_AL_PR_NRT/index</t>
  </si>
  <si>
    <t>Absolute Salinity (AMON) Profiles. EMODnet Physics data from a local source.</t>
  </si>
  <si>
    <t>EP_ERD_INT_DRYT_AL_TS_NRT</t>
  </si>
  <si>
    <t>EMODnet Physics - Collection of Air Temperature In Dry Bulb (DRYT) TimeSeries -  MultiPointTimeSeriesObservation</t>
  </si>
  <si>
    <t>https://erddap.emodnet-physics.eu/erddap/info/EP_ERD_INT_DRYT_AL_TS_NRT/index</t>
  </si>
  <si>
    <t>Air Temperature In Dry Bulb (DRYT) TimeSeries. EMODnet Physics data from a local source.</t>
  </si>
  <si>
    <t>EP_ERD_INT_WETT_AL_TS_NRT</t>
  </si>
  <si>
    <t>EMODnet Physics - Collection of Air Temperature In Wet Bulb (WETT) TimeSeries -  MultiPointTimeSeriesObservation</t>
  </si>
  <si>
    <t>https://erddap.emodnet-physics.eu/erddap/info/EP_ERD_INT_WETT_AL_TS_NRT/index</t>
  </si>
  <si>
    <t>Air Temperature In Wet Bulb (WETT) TimeSeries. EMODnet Physics data from a local source.</t>
  </si>
  <si>
    <t>EP_ERD_INT_ATMP_AL_TS_NRT</t>
  </si>
  <si>
    <t>EMODnet Physics - Collection of Atmospheric Pressure At Altitude (ATMP) TimeSeries -  MultiPointTimeSeriesObservation</t>
  </si>
  <si>
    <t>https://erddap.emodnet-physics.eu/erddap/info/EP_ERD_INT_ATMP_AL_TS_NRT/index</t>
  </si>
  <si>
    <t>Atmospheric Pressure At Altitude (ATMP) TimeSeries. EMODnet Physics data from a local source.</t>
  </si>
  <si>
    <t>EP_ERD_INT_ATMS_AL_TS_NRT</t>
  </si>
  <si>
    <t>EMODnet Physics - Collection of Atmospheric Pressure At Sea Level (ATMS) TimeSeries -  MultiPointTimeSeriesObservation</t>
  </si>
  <si>
    <t>https://erddap.emodnet-physics.eu/erddap/info/EP_ERD_INT_ATMS_AL_TS_NRT/index</t>
  </si>
  <si>
    <t>Atmospheric Pressure At Sea Level (ATMS) TimeSeries. EMODnet Physics data from a local source.</t>
  </si>
  <si>
    <t>EP_ERD_INT_ATPT_AL_TS_NRT</t>
  </si>
  <si>
    <t>EMODnet Physics - Collection of Atmospheric Pressure Hourly Tendency (ATPT) TimeSeries -  MultiPointTimeSeriesObservation</t>
  </si>
  <si>
    <t>https://erddap.emodnet-physics.eu/erddap/info/EP_ERD_INT_ATPT_AL_TS_NRT/index</t>
  </si>
  <si>
    <t>Atmospheric Pressure Hourly Tendency (ATPT) TimeSeries. EMODnet Physics data from a local source.</t>
  </si>
  <si>
    <t>EP_ERD_INT_VH110_AL_TS_NRT</t>
  </si>
  <si>
    <t>EMODnet Physics - Collection of Average Height Highest 1/10 Wave (H1/10) (VH110) TimeSeries -  MultiPointTimeSeriesObservation</t>
  </si>
  <si>
    <t>https://erddap.emodnet-physics.eu/erddap/info/EP_ERD_INT_VH110_AL_TS_NRT/index</t>
  </si>
  <si>
    <t>Average Height Highest 1/10 Wave (H1/10) (VH110) TimeSeries. EMODnet Physics data from a local source.</t>
  </si>
  <si>
    <t>EP_ERD_INT_VAVH_AL_TS_NRT</t>
  </si>
  <si>
    <t>EMODnet Physics - Collection of Average Height Highest 1/3 Wave (H1/3) (VAVH) TimeSeries -  MultiPointTimeSeriesObservation</t>
  </si>
  <si>
    <t>https://erddap.emodnet-physics.eu/erddap/info/EP_ERD_INT_VAVH_AL_TS_NRT/index</t>
  </si>
  <si>
    <t>Average Height Highest 1/3 Wave (H1/3) (VAVH) TimeSeries. EMODnet Physics data from a local source.</t>
  </si>
  <si>
    <t>EP_ERD_INT_VT110_AL_TS_NRT</t>
  </si>
  <si>
    <t>EMODnet Physics - Collection of Average Period Highest 1/10 Wave (T1/10) (VT110) TimeSeries -  MultiPointTimeSeriesObservation</t>
  </si>
  <si>
    <t>https://erddap.emodnet-physics.eu/erddap/info/EP_ERD_INT_VT110_AL_TS_NRT/index</t>
  </si>
  <si>
    <t>Average Period Highest 1/10 Wave (T1/10) (VT110) TimeSeries. EMODnet Physics data from a local source.</t>
  </si>
  <si>
    <t>EP_ERD_INT_VAVT_AL_TS_NRT</t>
  </si>
  <si>
    <t>EMODnet Physics - Collection of Average Period Highest 1/3 Wave (T1/3) (VAVT) TimeSeries -  MultiPointTimeSeriesObservation</t>
  </si>
  <si>
    <t>https://erddap.emodnet-physics.eu/erddap/info/EP_ERD_INT_VAVT_AL_TS_NRT/index</t>
  </si>
  <si>
    <t>Average Period Highest 1/3 Wave (T1/3) (VAVT) TimeSeries. EMODnet Physics data from a local source.</t>
  </si>
  <si>
    <t>EP_ERD_INT_VHZA_AL_TS_NRT</t>
  </si>
  <si>
    <t>EMODnet Physics - Collection of Average Zero Crossing Wave Height (Hzm) (VHZA) TimeSeries -  MultiPointTimeSeriesObservation</t>
  </si>
  <si>
    <t>https://erddap.emodnet-physics.eu/erddap/info/EP_ERD_INT_VHZA_AL_TS_NRT/index</t>
  </si>
  <si>
    <t>Average Zero Crossing Wave Height (Hzm) (VHZA) TimeSeries. EMODnet Physics data from a local source.</t>
  </si>
  <si>
    <t>EP_ERD_INT_VTZA_AL_TS_NRT</t>
  </si>
  <si>
    <t>EMODnet Physics - Collection of Average Zero Crossing Wave Period (Tz) (VTZA) TimeSeries -  MultiPointTimeSeriesObservation</t>
  </si>
  <si>
    <t>https://erddap.emodnet-physics.eu/erddap/info/EP_ERD_INT_VTZA_AL_TS_NRT/index</t>
  </si>
  <si>
    <t>Average Zero Crossing Wave Period (Tz) (VTZA) TimeSeries. EMODnet Physics data from a local source.</t>
  </si>
  <si>
    <t>EP_ERD_INT_WBFO_AL_TS_NRT</t>
  </si>
  <si>
    <t>EMODnet Physics - Collection of Beaufort Wind Force (WBFO) TimeSeries -  MultiPointTimeSeriesObservation</t>
  </si>
  <si>
    <t>https://erddap.emodnet-physics.eu/erddap/info/EP_ERD_INT_WBFO_AL_TS_NRT/index</t>
  </si>
  <si>
    <t>Beaufort Wind Force (WBFO) TimeSeries. EMODnet Physics data from a local source.</t>
  </si>
  <si>
    <t>EP_ERD_INT_VCSP_AL_TS_NRT</t>
  </si>
  <si>
    <t>EMODnet Physics - Collection of Bottom-top Current Component (VCSP) TimeSeries -  MultiPointTimeSeriesObservation</t>
  </si>
  <si>
    <t>https://erddap.emodnet-physics.eu/erddap/info/EP_ERD_INT_VCSP_AL_TS_NRT/index</t>
  </si>
  <si>
    <t>Bottom-top Current Component (VCSP) TimeSeries. EMODnet Physics data from a local source.</t>
  </si>
  <si>
    <t>EP_ERD_INT_FLU2_AL_PR_NRT</t>
  </si>
  <si>
    <t>EMODnet Physics - Collection of Chlorophyll-a Fluorescence (FLU2) Profiles -  MultiPointProfileObservation</t>
  </si>
  <si>
    <t>https://erddap.emodnet-physics.eu/erddap/info/EP_ERD_INT_FLU2_AL_PR_NRT/index</t>
  </si>
  <si>
    <t>Chlorophyll-a Fluorescence (FLU2) Profiles. EMODnet Physics data from a local source.</t>
  </si>
  <si>
    <t>EP_ERD_INT_FLU2_AL_TS_NRT</t>
  </si>
  <si>
    <t>EMODnet Physics - Collection of Chlorophyll-a Fluorescence (FLU2) TimeSeries -  MultiPointTimeSeriesObservation</t>
  </si>
  <si>
    <t>https://erddap.emodnet-physics.eu/erddap/info/EP_ERD_INT_FLU2_AL_TS_NRT/index</t>
  </si>
  <si>
    <t>Chlorophyll-a Fluorescence (FLU2) TimeSeries. EMODnet Physics data from a local source.</t>
  </si>
  <si>
    <t>EP_ERD_INT_PCO2_AL_PR_NRT</t>
  </si>
  <si>
    <t>EMODnet Physics - Collection of CO2 Partial Pressure (PCO2) Profiles -  MultiPointProfileObservation</t>
  </si>
  <si>
    <t>https://erddap.emodnet-physics.eu/erddap/info/EP_ERD_INT_PCO2_AL_PR_NRT/index</t>
  </si>
  <si>
    <t>CO2 Partial Pressure (PCO2) Profiles. EMODnet Physics data from a local source.</t>
  </si>
  <si>
    <t>EP_ERD_INT_PCO2_AL_TS_NRT</t>
  </si>
  <si>
    <t>EMODnet Physics - Collection of CO2 Partial Pressure (PCO2) TimeSeries -  MultiPointTimeSeriesObservation</t>
  </si>
  <si>
    <t>https://erddap.emodnet-physics.eu/erddap/info/EP_ERD_INT_PCO2_AL_TS_NRT/index</t>
  </si>
  <si>
    <t>CO2 Partial Pressure (PCO2) TimeSeries. EMODnet Physics data from a local source.</t>
  </si>
  <si>
    <t>EP_ERD_INT_CDOM_AL_PR_NRT</t>
  </si>
  <si>
    <t>EMODnet Physics - Collection of Colored Dissolved Organic Matter (CDOM) Profiles -  MultiPointProfileObservation</t>
  </si>
  <si>
    <t>https://erddap.emodnet-physics.eu/erddap/info/EP_ERD_INT_CDOM_AL_PR_NRT/index</t>
  </si>
  <si>
    <t>Colored Dissolved Organic Matter (CDOM) Profiles. EMODnet Physics data from a local source.</t>
  </si>
  <si>
    <t>EP_ERD_INT_CDOM_AL_TS_NRT</t>
  </si>
  <si>
    <t>EMODnet Physics - Collection of Colored Dissolved Organic Matter (CDOM) TimeSeries -  MultiPointTimeSeriesObservation</t>
  </si>
  <si>
    <t>https://erddap.emodnet-physics.eu/erddap/info/EP_ERD_INT_CDOM_AL_TS_NRT/index</t>
  </si>
  <si>
    <t>Colored Dissolved Organic Matter (CDOM) TimeSeries. EMODnet Physics data from a local source.</t>
  </si>
  <si>
    <t>EP_ERD_INT_HCDT_AL_PR_NRT</t>
  </si>
  <si>
    <t>EMODnet Physics - Collection of Current To Direction Relative True North (HCDT) Profiles -  MultiPointProfileObservation</t>
  </si>
  <si>
    <t>https://erddap.emodnet-physics.eu/erddap/info/EP_ERD_INT_HCDT_AL_PR_NRT/index</t>
  </si>
  <si>
    <t>Current To Direction Relative True North (HCDT) Profiles. EMODnet Physics data from a local source.</t>
  </si>
  <si>
    <t>EP_ERD_INT_HCDT_AL_TS_NRT</t>
  </si>
  <si>
    <t>EMODnet Physics - Collection of Current To Direction Relative True North (HCDT) TimeSeries -  MultiPointTimeSeriesObservation</t>
  </si>
  <si>
    <t>https://erddap.emodnet-physics.eu/erddap/info/EP_ERD_INT_HCDT_AL_TS_NRT/index</t>
  </si>
  <si>
    <t>Current To Direction Relative True North (HCDT) TimeSeries. EMODnet Physics data from a local source.</t>
  </si>
  <si>
    <t>EP_ERD_INT_PRRD_AL_TS_NRT</t>
  </si>
  <si>
    <t>EMODnet Physics - Collection of Daily Precipitation Rate (liquid Water Equivalent) (PRRD) TimeSeries -  MultiPointTimeSeriesObservation</t>
  </si>
  <si>
    <t>https://erddap.emodnet-physics.eu/erddap/info/EP_ERD_INT_PRRD_AL_TS_NRT/index</t>
  </si>
  <si>
    <t>Daily Precipitation Rate (liquid Water Equivalent) (PRRD) TimeSeries. EMODnet Physics data from a local source.</t>
  </si>
  <si>
    <t>EP_ERD_INT_DEWT_AL_TS_NRT</t>
  </si>
  <si>
    <t>EMODnet Physics - Collection of Dew Point Temperature (DEWT) TimeSeries -  MultiPointTimeSeriesObservation</t>
  </si>
  <si>
    <t>https://erddap.emodnet-physics.eu/erddap/info/EP_ERD_INT_DEWT_AL_TS_NRT/index</t>
  </si>
  <si>
    <t>Dew Point Temperature (DEWT) TimeSeries. EMODnet Physics data from a local source.</t>
  </si>
  <si>
    <t>EP_ERD_INT_STHETA1_AL_TS_NRT</t>
  </si>
  <si>
    <t>EMODnet Physics - Collection of Directional Spread Around THETA1 (STHETA1) TimeSeries -  MultiPointTimeSeriesObservation</t>
  </si>
  <si>
    <t>https://erddap.emodnet-physics.eu/erddap/info/EP_ERD_INT_STHETA1_AL_TS_NRT/index</t>
  </si>
  <si>
    <t>Directional Spread Around THETA1 (STHETA1) TimeSeries. EMODnet Physics data from a local source.</t>
  </si>
  <si>
    <t>EP_ERD_INT_STHETA2_AL_TS_NRT</t>
  </si>
  <si>
    <t>EMODnet Physics - Collection of Directional Spread Around THETA2 (STHETA2) TimeSeries -  MultiPointTimeSeriesObservation</t>
  </si>
  <si>
    <t>https://erddap.emodnet-physics.eu/erddap/info/EP_ERD_INT_STHETA2_AL_TS_NRT/index</t>
  </si>
  <si>
    <t>Directional Spread Around THETA2 (STHETA2) TimeSeries. EMODnet Physics data from a local source.</t>
  </si>
  <si>
    <t>EP_ERD_INT_DOX1_AL_PR_NRT</t>
  </si>
  <si>
    <t>EMODnet Physics - Collection of Dissolved Oxygen (DOX1) Profiles -  MultiPointProfileObservation</t>
  </si>
  <si>
    <t>https://erddap.emodnet-physics.eu/erddap/info/EP_ERD_INT_DOX1_AL_PR_NRT/index</t>
  </si>
  <si>
    <t>Dissolved Oxygen (DOX1) Profiles. EMODnet Physics data from a local source.</t>
  </si>
  <si>
    <t>EP_ERD_INT_DOX1_AL_TS_NRT</t>
  </si>
  <si>
    <t>EMODnet Physics - Collection of Dissolved Oxygen (DOX1) TimeSeries -  MultiPointTimeSeriesObservation</t>
  </si>
  <si>
    <t>https://erddap.emodnet-physics.eu/erddap/info/EP_ERD_INT_DOX1_AL_TS_NRT/index</t>
  </si>
  <si>
    <t>Dissolved Oxygen (DOX1) TimeSeries. EMODnet Physics data from a local source.</t>
  </si>
  <si>
    <t>EP_ERD_INT_DOX2_AL_PR_NRT</t>
  </si>
  <si>
    <t>EMODnet Physics - Collection of Dissolved Oxygen (DOX2) Profiles -  MultiPointProfileObservation</t>
  </si>
  <si>
    <t>https://erddap.emodnet-physics.eu/erddap/info/EP_ERD_INT_DOX2_AL_PR_NRT/index</t>
  </si>
  <si>
    <t>Dissolved Oxygen (DOX2) Profiles. EMODnet Physics data from a local source.</t>
  </si>
  <si>
    <t>EP_ERD_INT_DOX2_AL_TS_NRT</t>
  </si>
  <si>
    <t>EMODnet Physics - Collection of Dissolved Oxygen (DOX2) TimeSeries -  MultiPointTimeSeriesObservation</t>
  </si>
  <si>
    <t>https://erddap.emodnet-physics.eu/erddap/info/EP_ERD_INT_DOX2_AL_TS_NRT/index</t>
  </si>
  <si>
    <t>Dissolved Oxygen (DOX2) TimeSeries. EMODnet Physics data from a local source.</t>
  </si>
  <si>
    <t>EP_ERD_INT_DOXY_AL_PR_NRT</t>
  </si>
  <si>
    <t>EMODnet Physics - Collection of Dissolved Oxygen (DOXY) Profiles -  MultiPointProfileObservation</t>
  </si>
  <si>
    <t>https://erddap.emodnet-physics.eu/erddap/info/EP_ERD_INT_DOXY_AL_PR_NRT/index</t>
  </si>
  <si>
    <t>Dissolved Oxygen (DOXY) Profiles. EMODnet Physics data from a local source.</t>
  </si>
  <si>
    <t>EP_ERD_INT_DOXY_AL_TS_NRT</t>
  </si>
  <si>
    <t>EMODnet Physics - Collection of Dissolved Oxygen (DOXY) TimeSeries -  MultiPointTimeSeriesObservation</t>
  </si>
  <si>
    <t>https://erddap.emodnet-physics.eu/erddap/info/EP_ERD_INT_DOXY_AL_TS_NRT/index</t>
  </si>
  <si>
    <t>Dissolved Oxygen (DOXY) TimeSeries. EMODnet Physics data from a local source.</t>
  </si>
  <si>
    <t>EP_ERD_INT_CNDC_AL_PR_NRT</t>
  </si>
  <si>
    <t>EMODnet Physics - Collection of Electrical Conductivity (CNDC) Profiles -  MultiPointProfileObservation</t>
  </si>
  <si>
    <t>https://erddap.emodnet-physics.eu/erddap/info/EP_ERD_INT_CNDC_AL_PR_NRT/index</t>
  </si>
  <si>
    <t>Electrical Conductivity (CNDC) Profiles. EMODnet Physics data from a local source.</t>
  </si>
  <si>
    <t>EP_ERD_INT_CNDC_AL_TS_NRT</t>
  </si>
  <si>
    <t>EMODnet Physics - Collection of Electrical Conductivity (CNDC) TimeSeries -  MultiPointTimeSeriesObservation</t>
  </si>
  <si>
    <t>https://erddap.emodnet-physics.eu/erddap/info/EP_ERD_INT_CNDC_AL_TS_NRT/index</t>
  </si>
  <si>
    <t>Electrical Conductivity (CNDC) TimeSeries. EMODnet Physics data from a local source.</t>
  </si>
  <si>
    <t>EP_ERD_INT_VEMH_AL_TS_NRT</t>
  </si>
  <si>
    <t>EMODnet Physics - Collection of Estimated Maximum Wave Height (VEMH) TimeSeries -  MultiPointTimeSeriesObservation</t>
  </si>
  <si>
    <t>https://erddap.emodnet-physics.eu/erddap/info/EP_ERD_INT_VEMH_AL_TS_NRT/index</t>
  </si>
  <si>
    <t>Estimated Maximum Wave Height (VEMH) TimeSeries. EMODnet Physics data from a local source.</t>
  </si>
  <si>
    <t>EP_ERD_INT_FLU3_AL_TS_NRT</t>
  </si>
  <si>
    <t>EMODnet Physics - Collection of Fluorescence (FLU3) TimeSeries -  MultiPointTimeSeriesObservation</t>
  </si>
  <si>
    <t>https://erddap.emodnet-physics.eu/erddap/info/EP_ERD_INT_FLU3_AL_TS_NRT/index</t>
  </si>
  <si>
    <t>Fluorescence (FLU3) TimeSeries. EMODnet Physics data from a local source.</t>
  </si>
  <si>
    <t>EP_ERD_INT_FLUO_AL_TS_NRT</t>
  </si>
  <si>
    <t>EMODnet Physics - Collection of Fluorescence (FLUO) TimeSeries -  MultiPointTimeSeriesObservation</t>
  </si>
  <si>
    <t>https://erddap.emodnet-physics.eu/erddap/info/EP_ERD_INT_FLUO_AL_TS_NRT/index</t>
  </si>
  <si>
    <t>Fluorescence (FLUO) TimeSeries. EMODnet Physics data from a local source.</t>
  </si>
  <si>
    <t>EP_ERD_INT_VGTA_AL_TS_NRT</t>
  </si>
  <si>
    <t>EMODnet Physics - Collection of Generic Average Wave Period (VGTA) TimeSeries -  MultiPointTimeSeriesObservation</t>
  </si>
  <si>
    <t>https://erddap.emodnet-physics.eu/erddap/info/EP_ERD_INT_VGTA_AL_TS_NRT/index</t>
  </si>
  <si>
    <t>Generic Average Wave Period (VGTA) TimeSeries. EMODnet Physics data from a local source.</t>
  </si>
  <si>
    <t>EP_ERD_INT_VGHS_AL_TS_NRT</t>
  </si>
  <si>
    <t>EMODnet Physics - Collection of Generic Significant Wave Height (Hs) (VGHS) TimeSeries -  MultiPointTimeSeriesObservation</t>
  </si>
  <si>
    <t>https://erddap.emodnet-physics.eu/erddap/info/EP_ERD_INT_VGHS_AL_TS_NRT/index</t>
  </si>
  <si>
    <t>Generic Significant Wave Height (Hs) (VGHS) TimeSeries. EMODnet Physics data from a local source.</t>
  </si>
  <si>
    <t>EP_ERD_INT_GDIR_AL_TS_NRT</t>
  </si>
  <si>
    <t>EMODnet Physics - Collection of Gust Wind From Direction Relative True North (GDIR) TimeSeries -  MultiPointTimeSeriesObservation</t>
  </si>
  <si>
    <t>https://erddap.emodnet-physics.eu/erddap/info/EP_ERD_INT_GDIR_AL_TS_NRT/index</t>
  </si>
  <si>
    <t>Gust Wind From Direction Relative True North (GDIR) TimeSeries. EMODnet Physics data from a local source.</t>
  </si>
  <si>
    <t>EP_ERD_INT_GSPD_AL_TS_NRT</t>
  </si>
  <si>
    <t>EMODnet Physics - Collection of Gust Wind Speed (GSPD) TimeSeries -  MultiPointTimeSeriesObservation</t>
  </si>
  <si>
    <t>https://erddap.emodnet-physics.eu/erddap/info/EP_ERD_INT_GSPD_AL_TS_NRT/index</t>
  </si>
  <si>
    <t>Gust Wind Speed (GSPD) TimeSeries. EMODnet Physics data from a local source.</t>
  </si>
  <si>
    <t>EP_ERD_INT_ALTS_AL_TS_NRT</t>
  </si>
  <si>
    <t>EMODnet Physics - Collection of Height Above Mean Sea Level (ALTS) TimeSeries -  MultiPointTimeSeriesObservation</t>
  </si>
  <si>
    <t>https://erddap.emodnet-physics.eu/erddap/info/EP_ERD_INT_ALTS_AL_TS_NRT/index</t>
  </si>
  <si>
    <t>Height Above Mean Sea Level (ALTS) TimeSeries. EMODnet Physics data from a local source.</t>
  </si>
  <si>
    <t>EP_ERD_INT_HCSP_AL_PR_NRT</t>
  </si>
  <si>
    <t>EMODnet Physics - Collection of Horizontal Current Speed (HCSP) Profiles -  MultiPointProfileObservation</t>
  </si>
  <si>
    <t>https://erddap.emodnet-physics.eu/erddap/info/EP_ERD_INT_HCSP_AL_PR_NRT/index</t>
  </si>
  <si>
    <t>Horizontal Current Speed (HCSP) Profiles. EMODnet Physics data from a local source.</t>
  </si>
  <si>
    <t>EP_ERD_INT_HCSP_AL_TS_NRT</t>
  </si>
  <si>
    <t>EMODnet Physics - Collection of Horizontal Current Speed (HCSP) TimeSeries -  MultiPointTimeSeriesObservation</t>
  </si>
  <si>
    <t>https://erddap.emodnet-physics.eu/erddap/info/EP_ERD_INT_HCSP_AL_TS_NRT/index</t>
  </si>
  <si>
    <t>Horizontal Current Speed (HCSP) TimeSeries. EMODnet Physics data from a local source.</t>
  </si>
  <si>
    <t>EP_ERD_INT_WSPD_AL_TS_NRT</t>
  </si>
  <si>
    <t>EMODnet Physics - Collection of Horizontal Wind Speed (WSPD) TimeSeries -  MultiPointTimeSeriesObservation</t>
  </si>
  <si>
    <t>https://erddap.emodnet-physics.eu/erddap/info/EP_ERD_INT_WSPD_AL_TS_NRT/index</t>
  </si>
  <si>
    <t>Horizontal Wind Speed (WSPD) TimeSeries. EMODnet Physics data from a local source.</t>
  </si>
  <si>
    <t>EP_ERD_INT_PRRT_AL_TS_NRT</t>
  </si>
  <si>
    <t>EMODnet Physics - Collection of Hourly Precipitation Rate (liquid Water Equivalent) (PRRT) TimeSeries -  MultiPointTimeSeriesObservation</t>
  </si>
  <si>
    <t>https://erddap.emodnet-physics.eu/erddap/info/EP_ERD_INT_PRRT_AL_TS_NRT/index</t>
  </si>
  <si>
    <t>Hourly Precipitation Rate (liquid Water Equivalent) (PRRT) TimeSeries. EMODnet Physics data from a local source.</t>
  </si>
  <si>
    <t>EP_ERD_INT_LGHT_AL_PR_NRT</t>
  </si>
  <si>
    <t>EMODnet Physics - Collection of Immerged Incoming Photosynthetic Active Radiation (LGHT) Profiles -  MultiPointProfileObservation</t>
  </si>
  <si>
    <t>https://erddap.emodnet-physics.eu/erddap/info/EP_ERD_INT_LGHT_AL_PR_NRT/index</t>
  </si>
  <si>
    <t>Immerged Incoming Photosynthetic Active Radiation (LGHT) Profiles. EMODnet Physics data from a local source.</t>
  </si>
  <si>
    <t>EP_ERD_INT_LGHT_AL_TS_NRT</t>
  </si>
  <si>
    <t>EMODnet Physics - Collection of Immerged Incoming Photosynthetic Active Radiation (LGHT) TimeSeries -  MultiPointTimeSeriesObservation</t>
  </si>
  <si>
    <t>https://erddap.emodnet-physics.eu/erddap/info/EP_ERD_INT_LGHT_AL_TS_NRT/index</t>
  </si>
  <si>
    <t>Immerged Incoming Photosynthetic Active Radiation (LGHT) TimeSeries. EMODnet Physics data from a local source.</t>
  </si>
  <si>
    <t>EP_ERD_INT_TUR2_AL_TS_NRT</t>
  </si>
  <si>
    <t>EMODnet Physics - Collection of Light Attenuation Coefficient (TUR2) TimeSeries -  MultiPointTimeSeriesObservation</t>
  </si>
  <si>
    <t>https://erddap.emodnet-physics.eu/erddap/info/EP_ERD_INT_TUR2_AL_TS_NRT/index</t>
  </si>
  <si>
    <t>Light Attenuation Coefficient (TUR2) TimeSeries. EMODnet Physics data from a local source.</t>
  </si>
  <si>
    <t>EP_ERD_INT_SCATTERING_AL_TS_NRT</t>
  </si>
  <si>
    <t>EMODnet Physics - Collection of Light Scattering (SCATTERING) TimeSeries -  MultiPointTimeSeriesObservation</t>
  </si>
  <si>
    <t>https://erddap.emodnet-physics.eu/erddap/info/EP_ERD_INT_SCATTERING_AL_TS_NRT/index</t>
  </si>
  <si>
    <t>Light Scattering (SCATTERING) TimeSeries. EMODnet Physics data from a local source.</t>
  </si>
  <si>
    <t>EP_ERD_INT_TUR3_AL_PR_NRT</t>
  </si>
  <si>
    <t>EMODnet Physics - Collection of Light Transmission (TUR3) Profiles -  MultiPointProfileObservation</t>
  </si>
  <si>
    <t>https://erddap.emodnet-physics.eu/erddap/info/EP_ERD_INT_TUR3_AL_PR_NRT/index</t>
  </si>
  <si>
    <t>Light Transmission (TUR3) Profiles. EMODnet Physics data from a local source.</t>
  </si>
  <si>
    <t>EP_ERD_INT_LINC_AL_TS_NRT</t>
  </si>
  <si>
    <t>EMODnet Physics - Collection of Longwave/atmospheric Incoming Radiation (LINC) TimeSeries -  MultiPointTimeSeriesObservation</t>
  </si>
  <si>
    <t>https://erddap.emodnet-physics.eu/erddap/info/EP_ERD_INT_LINC_AL_TS_NRT/index</t>
  </si>
  <si>
    <t>Longwave/atmospheric Incoming Radiation (LINC) TimeSeries. EMODnet Physics data from a local source.</t>
  </si>
  <si>
    <t>EP_ERD_INT_VCMX_AL_TS_NRT</t>
  </si>
  <si>
    <t>EMODnet Physics - Collection of Maximum Crest Trough Wave Height (Hc,max) (VCMX) TimeSeries -  MultiPointTimeSeriesObservation</t>
  </si>
  <si>
    <t>https://erddap.emodnet-physics.eu/erddap/info/EP_ERD_INT_VCMX_AL_TS_NRT/index</t>
  </si>
  <si>
    <t>Maximum Crest Trough Wave Height (Hc,max) (VCMX) TimeSeries. EMODnet Physics data from a local source.</t>
  </si>
  <si>
    <t>EP_ERD_INT_VTMX_AL_TS_NRT</t>
  </si>
  <si>
    <t>EMODnet Physics - Collection of Maximum Wave Period (Tmax) (VTMX) TimeSeries -  MultiPointTimeSeriesObservation</t>
  </si>
  <si>
    <t>https://erddap.emodnet-physics.eu/erddap/info/EP_ERD_INT_VTMX_AL_TS_NRT/index</t>
  </si>
  <si>
    <t>Maximum Wave Period (Tmax) (VTMX) TimeSeries. EMODnet Physics data from a local source.</t>
  </si>
  <si>
    <t>EP_ERD_INT_VST1_AL_TS_NRT</t>
  </si>
  <si>
    <t>EMODnet Physics - Collection of Maximum Wave Steepness (VST1) TimeSeries -  MultiPointTimeSeriesObservation</t>
  </si>
  <si>
    <t>https://erddap.emodnet-physics.eu/erddap/info/EP_ERD_INT_VST1_AL_TS_NRT/index</t>
  </si>
  <si>
    <t>Maximum Wave Steepness (VST1) TimeSeries. EMODnet Physics data from a local source.</t>
  </si>
  <si>
    <t>EP_ERD_INT_VZMX_AL_TS_NRT</t>
  </si>
  <si>
    <t>EMODnet Physics - Collection of Maximum Zero Crossing Wave Height (Hmax) (VZMX) TimeSeries -  MultiPointTimeSeriesObservation</t>
  </si>
  <si>
    <t>https://erddap.emodnet-physics.eu/erddap/info/EP_ERD_INT_VZMX_AL_TS_NRT/index</t>
  </si>
  <si>
    <t>Maximum Zero Crossing Wave Height (Hmax) (VZMX) TimeSeries. EMODnet Physics data from a local source.</t>
  </si>
  <si>
    <t>EP_ERD_INT_VMDR_AL_TS_NRT</t>
  </si>
  <si>
    <t>EMODnet Physics - Collection of Mean Wave Direction From (Mdir) (VMDR) TimeSeries -  MultiPointTimeSeriesObservation</t>
  </si>
  <si>
    <t>https://erddap.emodnet-physics.eu/erddap/info/EP_ERD_INT_VMDR_AL_TS_NRT/index</t>
  </si>
  <si>
    <t>Mean Wave Direction From (Mdir) (VMDR) TimeSeries. EMODnet Physics data from a local source.</t>
  </si>
  <si>
    <t>EP_ERD_INT_THETA1_AL_TS_NRT</t>
  </si>
  <si>
    <t>EMODnet Physics - Collection of Mean Wave From Direction (THETA1) TimeSeries -  MultiPointTimeSeriesObservation</t>
  </si>
  <si>
    <t>https://erddap.emodnet-physics.eu/erddap/info/EP_ERD_INT_THETA1_AL_TS_NRT/index</t>
  </si>
  <si>
    <t>Mean Wave From Direction (THETA1) TimeSeries. EMODnet Physics data from a local source.</t>
  </si>
  <si>
    <t>MULTI</t>
  </si>
  <si>
    <t>EP_ERD_MEO_ALLP_AL_PP_GLO</t>
  </si>
  <si>
    <t>MEOP</t>
  </si>
  <si>
    <t>EMODnet Physics - Collection of MEOP - Marine Mammals - CTD data -  MultiPointProfileObservation</t>
  </si>
  <si>
    <t>https://erddap.emodnet-physics.eu/erddap/info/EP_ERD_MEO_ALLP_AL_PP_GLO/index</t>
  </si>
  <si>
    <t>Marine mammals time-series data data from a local source.</t>
  </si>
  <si>
    <t>EP_ERD_INT_NRAD_AL_TS_NRT</t>
  </si>
  <si>
    <t>EMODnet Physics - Collection of Net Total Incoming Radiation (NRAD) TimeSeries -  MultiPointTimeSeriesObservation</t>
  </si>
  <si>
    <t>https://erddap.emodnet-physics.eu/erddap/info/EP_ERD_INT_NRAD_AL_TS_NRT/index</t>
  </si>
  <si>
    <t>Net Total Incoming Radiation (NRAD) TimeSeries. EMODnet Physics data from a local source.</t>
  </si>
  <si>
    <t>EP_ERD_INT_NTAW_AL_PR_NRT</t>
  </si>
  <si>
    <t>EMODnet Physics - Collection of Nitrate (NO3-N) (NTAW) Profiles -  MultiPointProfileObservation</t>
  </si>
  <si>
    <t>https://erddap.emodnet-physics.eu/erddap/info/EP_ERD_INT_NTAW_AL_PR_NRT/index</t>
  </si>
  <si>
    <t>Nitrate (NO3-N) (NTAW) Profiles. EMODnet Physics data from a local source.</t>
  </si>
  <si>
    <t>EP_ERD_INT_NTRZ_AL_PR_NRT</t>
  </si>
  <si>
    <t>EMODnet Physics - Collection of Nitrate + Nitrite (NTRZ) Profiles -  MultiPointProfileObservation</t>
  </si>
  <si>
    <t>https://erddap.emodnet-physics.eu/erddap/info/EP_ERD_INT_NTRZ_AL_PR_NRT/index</t>
  </si>
  <si>
    <t>Nitrate + Nitrite (NTRZ) Profiles. EMODnet Physics data from a local source.</t>
  </si>
  <si>
    <t>EP_ERD_INT_NTRZ_AL_TS_NRT</t>
  </si>
  <si>
    <t>EMODnet Physics - Collection of Nitrate + Nitrite (NTRZ) TimeSeries -  MultiPointTimeSeriesObservation</t>
  </si>
  <si>
    <t>https://erddap.emodnet-physics.eu/erddap/info/EP_ERD_INT_NTRZ_AL_TS_NRT/index</t>
  </si>
  <si>
    <t>Nitrate + Nitrite (NTRZ) TimeSeries. EMODnet Physics data from a local source.</t>
  </si>
  <si>
    <t>EP_ERD_INT_NTRI_AL_PR_NRT</t>
  </si>
  <si>
    <t>EMODnet Physics - Collection of Nitrite (NO2-N) (NTRI) Profiles -  MultiPointProfileObservation</t>
  </si>
  <si>
    <t>https://erddap.emodnet-physics.eu/erddap/info/EP_ERD_INT_NTRI_AL_PR_NRT/index</t>
  </si>
  <si>
    <t>Nitrite (NO2-N) (NTRI) Profiles. EMODnet Physics data from a local source.</t>
  </si>
  <si>
    <t>EP_ERD_INT_BCCW_AL_PR_NRT</t>
  </si>
  <si>
    <t>EMODnet Physics - Collection of Number Of Bacteria Cells In Sea Water (BCCW) Profiles -  MultiPointProfileObservation</t>
  </si>
  <si>
    <t>https://erddap.emodnet-physics.eu/erddap/info/EP_ERD_INT_BCCW_AL_PR_NRT/index</t>
  </si>
  <si>
    <t>Number Of Bacteria Cells In Sea Water (BCCW) Profiles. EMODnet Physics data from a local source.</t>
  </si>
  <si>
    <t>EP_ERD_INT_OSAT_AL_PR_NRT</t>
  </si>
  <si>
    <t>EMODnet Physics - Collection of Oxygen Saturation (OSAT) Profiles -  MultiPointProfileObservation</t>
  </si>
  <si>
    <t>https://erddap.emodnet-physics.eu/erddap/info/EP_ERD_INT_OSAT_AL_PR_NRT/index</t>
  </si>
  <si>
    <t>Oxygen Saturation (OSAT) Profiles. EMODnet Physics data from a local source.</t>
  </si>
  <si>
    <t>EP_ERD_INT_OSAT_AL_TS_NRT</t>
  </si>
  <si>
    <t>EMODnet Physics - Collection of Oxygen Saturation (OSAT) TimeSeries -  MultiPointTimeSeriesObservation</t>
  </si>
  <si>
    <t>https://erddap.emodnet-physics.eu/erddap/info/EP_ERD_INT_OSAT_AL_TS_NRT/index</t>
  </si>
  <si>
    <t>Oxygen Saturation (OSAT) TimeSeries. EMODnet Physics data from a local source.</t>
  </si>
  <si>
    <t>EP_ERD_INT_VTZM_AL_TS_NRT</t>
  </si>
  <si>
    <t>EMODnet Physics - Collection of Period Of The Highest Wave (VTZM) TimeSeries -  MultiPointTimeSeriesObservation</t>
  </si>
  <si>
    <t>https://erddap.emodnet-physics.eu/erddap/info/EP_ERD_INT_VTZM_AL_TS_NRT/index</t>
  </si>
  <si>
    <t>Period Of The Highest Wave (VTZM) TimeSeries. EMODnet Physics data from a local source.</t>
  </si>
  <si>
    <t>EP_ERD_INT_PHPH_AL_PR_NRT</t>
  </si>
  <si>
    <t>EMODnet Physics - Collection of Ph (PHPH) Profiles -  MultiPointProfileObservation</t>
  </si>
  <si>
    <t>https://erddap.emodnet-physics.eu/erddap/info/EP_ERD_INT_PHPH_AL_PR_NRT/index</t>
  </si>
  <si>
    <t>Ph (PHPH) Profiles. EMODnet Physics data from a local source.</t>
  </si>
  <si>
    <t>EP_ERD_INT_PHPH_AL_TS_NRT</t>
  </si>
  <si>
    <t>EMODnet Physics - Collection of Ph (PHPH) TimeSeries -  MultiPointTimeSeriesObservation</t>
  </si>
  <si>
    <t>https://erddap.emodnet-physics.eu/erddap/info/EP_ERD_INT_PHPH_AL_TS_NRT/index</t>
  </si>
  <si>
    <t>Ph (PHPH) TimeSeries. EMODnet Physics data from a local source.</t>
  </si>
  <si>
    <t>EP_ERD_INT_PHOS_AL_TS_NRT</t>
  </si>
  <si>
    <t>EMODnet Physics - Collection of Phosphate (PO4-P) (PHOS) TimeSeries -  MultiPointTimeSeriesObservation</t>
  </si>
  <si>
    <t>https://erddap.emodnet-physics.eu/erddap/info/EP_ERD_INT_PHOS_AL_TS_NRT/index</t>
  </si>
  <si>
    <t>Phosphate (PO4-P) (PHOS) TimeSeries. EMODnet Physics data from a local source.</t>
  </si>
  <si>
    <t>EP_ERD_INT_PHYC_AL_TS_NRT</t>
  </si>
  <si>
    <t>EMODnet Physics - Collection of Phycobolin Pigment Concentrations In The Water Column (PHYC) TimeSeries -  MultiPointTimeSeriesObservation</t>
  </si>
  <si>
    <t>https://erddap.emodnet-physics.eu/erddap/info/EP_ERD_INT_PHYC_AL_TS_NRT/index</t>
  </si>
  <si>
    <t>Phycobolin Pigment Concentrations In The Water Column (PHYC) TimeSeries. EMODnet Physics data from a local source.</t>
  </si>
  <si>
    <t>EP_ERD_INT_PSAL_AL_PR_NRT</t>
  </si>
  <si>
    <t>EMODnet Physics - Collection of Practical Salinity (PSAL) Profiles -  MultiPointProfileObservation</t>
  </si>
  <si>
    <t>https://erddap.emodnet-physics.eu/erddap/info/EP_ERD_INT_PSAL_AL_PR_NRT/index</t>
  </si>
  <si>
    <t>Practical Salinity (PSAL) Profiles. EMODnet Physics data from a local source.</t>
  </si>
  <si>
    <t>EP_ERD_INT_PSAL_AL_TS_NRT</t>
  </si>
  <si>
    <t>EMODnet Physics - Collection of Practical Salinity (PSAL) TimeSeries -  MultiPointTimeSeriesObservation</t>
  </si>
  <si>
    <t>https://erddap.emodnet-physics.eu/erddap/info/EP_ERD_INT_PSAL_AL_TS_NRT/index</t>
  </si>
  <si>
    <t>Practical Salinity (PSAL) TimeSeries. EMODnet Physics data from a local source.</t>
  </si>
  <si>
    <t>EP_ERD_INT_THETA2_AL_TS_NRT</t>
  </si>
  <si>
    <t>EMODnet Physics - Collection of Principal Wave From Direction (THETA2) TimeSeries -  MultiPointTimeSeriesObservation</t>
  </si>
  <si>
    <t>https://erddap.emodnet-physics.eu/erddap/info/EP_ERD_INT_THETA2_AL_TS_NRT/index</t>
  </si>
  <si>
    <t>Principal Wave From Direction (THETA2) TimeSeries. EMODnet Physics data from a local source.</t>
  </si>
  <si>
    <t>EP_ERD_INT_RELH_AL_TS_NRT</t>
  </si>
  <si>
    <t>EMODnet Physics - Collection of Relative Humidity (RELH) TimeSeries -  MultiPointTimeSeriesObservation</t>
  </si>
  <si>
    <t>https://erddap.emodnet-physics.eu/erddap/info/EP_ERD_INT_RELH_AL_TS_NRT/index</t>
  </si>
  <si>
    <t>Relative Humidity (RELH) TimeSeries. EMODnet Physics data from a local source.</t>
  </si>
  <si>
    <t>EP_ERD_INT_RVFL_AL_TS_NRT</t>
  </si>
  <si>
    <t>EMODnet Physics - Collection of River Flow Rate (RVFL) TimeSeries -  MultiPointTimeSeriesObservation</t>
  </si>
  <si>
    <t>https://erddap.emodnet-physics.eu/erddap/info/EP_ERD_INT_RVFL_AL_TS_NRT/index</t>
  </si>
  <si>
    <t>River Flow Rate (RVFL) TimeSeries. EMODnet Physics data from a local source.</t>
  </si>
  <si>
    <t>EP_ERD_SLD_ANTA_AL_PP_019</t>
  </si>
  <si>
    <t>Saildrone</t>
  </si>
  <si>
    <t>EMODnet Physics - Collection of Saildrone Antarctica Circumnavigation Surface Data</t>
  </si>
  <si>
    <t>https://erddap.emodnet-physics.eu/erddap/info/EP_ERD_SLD_ANTA_AL_PP_019/index</t>
  </si>
  <si>
    <t>Saildrone Antarctica Circumnavigation Surface Data. Saildrone data from a local source.</t>
  </si>
  <si>
    <t>EP_ERD_SLD_ATME_AL_PP_955</t>
  </si>
  <si>
    <t>EMODnet Physics - Collection of Saildrone Atlantic Ocean to Mediterranean (ATL2MED) SD-1030 Real-Time-Data</t>
  </si>
  <si>
    <t>https://erddap.emodnet-physics.eu/erddap/info/EP_ERD_SLD_ATME_AL_PP_955/index</t>
  </si>
  <si>
    <t>Saildrone Atlantic Ocean to Mediterranean (ATL2MED) SD-1030 Sea Real-Time-Data. Saildrone data from a local source.</t>
  </si>
  <si>
    <t>EP_ERD_SLD_ATME_AL_PP_573</t>
  </si>
  <si>
    <t>EMODnet Physics - Collection of Saildrone Atlantic Ocean to Mediterranean (ATL2MED) SD-1053 Real-Time-Data</t>
  </si>
  <si>
    <t>https://erddap.emodnet-physics.eu/erddap/info/EP_ERD_SLD_ATME_AL_PP_573/index</t>
  </si>
  <si>
    <t>Saildrone Atlantic Ocean to Mediterranean (ATL2MED) SD-1053 Sea Real-Time-Data. Saildrone data from a local source.</t>
  </si>
  <si>
    <t>EP_ERD_SLD_GSTR_AL_PP_019</t>
  </si>
  <si>
    <t>EMODnet Physics - Collection of Saildrone Gulf Stream 2019 Near-Real-Time Mission Data</t>
  </si>
  <si>
    <t>https://erddap.emodnet-physics.eu/erddap/info/EP_ERD_SLD_GSTR_AL_PP_019/index</t>
  </si>
  <si>
    <t>Saildrone Gulf Stream 2019 Near-Real-Time Mission Data.  Saildrone data from a local source</t>
  </si>
  <si>
    <t>EP_ERD_INT_DENS_AL_PR_NRT</t>
  </si>
  <si>
    <t>EMODnet Physics - Collection of Sea Density (sigma-theta) (DENS) Profiles -  MultiPointProfileObservation</t>
  </si>
  <si>
    <t>https://erddap.emodnet-physics.eu/erddap/info/EP_ERD_INT_DENS_AL_PR_NRT/index</t>
  </si>
  <si>
    <t>Sea Density (sigma-theta) (DENS) Profiles. EMODnet Physics data from a local source.</t>
  </si>
  <si>
    <t>EP_ERD_INT_DENS_AL_TS_NRT</t>
  </si>
  <si>
    <t>EMODnet Physics - Collection of Sea Density (sigma-theta) (DENS) TimeSeries -  MultiPointTimeSeriesObservation</t>
  </si>
  <si>
    <t>https://erddap.emodnet-physics.eu/erddap/info/EP_ERD_INT_DENS_AL_TS_NRT/index</t>
  </si>
  <si>
    <t>Sea Density (sigma-theta) (DENS) TimeSeries. EMODnet Physics data from a local source.</t>
  </si>
  <si>
    <t>EP_ERD_INT_POTENTIAL_TEMP_AL_PR_NRT</t>
  </si>
  <si>
    <t>EMODnet Physics - Collection of Sea Potential Temperature (POTENTIAL_TEMP) Profiles -  MultiPointProfileObservation</t>
  </si>
  <si>
    <t>https://erddap.emodnet-physics.eu/erddap/info/EP_ERD_INT_POTENTIAL_TEMP_AL_PR_NRT/index</t>
  </si>
  <si>
    <t>Sea Potential Temperature (POTENTIAL_TEMP) Profiles. EMODnet Physics data from a local source.</t>
  </si>
  <si>
    <t>EP_ERD_INT_POTENTIAL_TEMP_AL_TS_NRT</t>
  </si>
  <si>
    <t>EMODnet Physics - Collection of Sea Potential Temperature (POTENTIAL_TEMP) TimeSeries -  MultiPointTimeSeriesObservation</t>
  </si>
  <si>
    <t>https://erddap.emodnet-physics.eu/erddap/info/EP_ERD_INT_POTENTIAL_TEMP_AL_TS_NRT/index</t>
  </si>
  <si>
    <t>Sea Potential Temperature (POTENTIAL_TEMP) TimeSeries. EMODnet Physics data from a local source.</t>
  </si>
  <si>
    <t>EP_ERD_INT_TEMP_AL_PR_NRT</t>
  </si>
  <si>
    <t>EMODnet Physics - Collection of Sea Temperature (TEMP) Profiles -  MultiPointProfileObservation</t>
  </si>
  <si>
    <t>https://erddap.emodnet-physics.eu/erddap/info/EP_ERD_INT_TEMP_AL_PR_NRT/index</t>
  </si>
  <si>
    <t>Sea Temperature (TEMP) Profiles. EMODnet Physics data from a local source.</t>
  </si>
  <si>
    <t>EP_ERD_INT_TEMP_AL_TS_NRT</t>
  </si>
  <si>
    <t>EMODnet Physics - Collection of Sea Temperature (TEMP) TimeSeries -  MultiPointTimeSeriesObservation</t>
  </si>
  <si>
    <t>https://erddap.emodnet-physics.eu/erddap/info/EP_ERD_INT_TEMP_AL_TS_NRT/index</t>
  </si>
  <si>
    <t>Sea Temperature (TEMP) TimeSeries. EMODnet Physics data from a local source.</t>
  </si>
  <si>
    <t>EP_ERD_INT_TEMP_DOXY_AL_PR_NRT</t>
  </si>
  <si>
    <t>EMODnet Physics - Collection of Sea Temperature From Oxygen Sensor (TEMP_DOXY) Profiles -  MultiPointProfileObservation</t>
  </si>
  <si>
    <t>https://erddap.emodnet-physics.eu/erddap/info/EP_ERD_INT_TEMP_DOXY_AL_PR_NRT/index</t>
  </si>
  <si>
    <t>Sea Temperature From Oxygen Sensor (TEMP_DOXY) Profiles. EMODnet Physics data from a local source.</t>
  </si>
  <si>
    <t>EP_ERD_INT_TEMP_DOXY_AL_TS_NRT</t>
  </si>
  <si>
    <t>EMODnet Physics - Collection of Sea Temperature From Oxygen Sensor (TEMP_DOXY) TimeSeries -  MultiPointTimeSeriesObservation</t>
  </si>
  <si>
    <t>https://erddap.emodnet-physics.eu/erddap/info/EP_ERD_INT_TEMP_DOXY_AL_TS_NRT/index</t>
  </si>
  <si>
    <t>Sea Temperature From Oxygen Sensor (TEMP_DOXY) TimeSeries. EMODnet Physics data from a local source.</t>
  </si>
  <si>
    <t>EP_ERD_INT_SSJT_AL_TS_NRT</t>
  </si>
  <si>
    <t>EMODnet Physics - Collection of Sea Temperature From Tsg (SSJT) TimeSeries -  MultiPointTimeSeriesObservation</t>
  </si>
  <si>
    <t>https://erddap.emodnet-physics.eu/erddap/info/EP_ERD_INT_SSJT_AL_TS_NRT/index</t>
  </si>
  <si>
    <t>Sea Temperature From Tsg (SSJT) TimeSeries. EMODnet Physics data from a local source.</t>
  </si>
  <si>
    <t>EP_ERD_INT_SINC_AL_TS_NRT</t>
  </si>
  <si>
    <t>EMODnet Physics - Collection of Shortwave/solar Incoming Radiation (SINC) TimeSeries -  MultiPointTimeSeriesObservation</t>
  </si>
  <si>
    <t>https://erddap.emodnet-physics.eu/erddap/info/EP_ERD_INT_SINC_AL_TS_NRT/index</t>
  </si>
  <si>
    <t>Shortwave/solar Incoming Radiation (SINC) TimeSeries. EMODnet Physics data from a local source.</t>
  </si>
  <si>
    <t>EP_ERD_INT_VTDH_AL_TS_NRT</t>
  </si>
  <si>
    <t>EMODnet Physics - Collection of Significant Wave Height (VTDH) TimeSeries -  MultiPointTimeSeriesObservation</t>
  </si>
  <si>
    <t>https://erddap.emodnet-physics.eu/erddap/info/EP_ERD_INT_VTDH_AL_TS_NRT/index</t>
  </si>
  <si>
    <t>Significant Wave Height (VTDH) TimeSeries. EMODnet Physics data from a local source.</t>
  </si>
  <si>
    <t>EP_ERD_INT_SLCA_AL_TS_NRT</t>
  </si>
  <si>
    <t>EMODnet Physics - Collection of Silicate (SIO4-SI) (SLCA) TimeSeries -  MultiPointTimeSeriesObservation</t>
  </si>
  <si>
    <t>https://erddap.emodnet-physics.eu/erddap/info/EP_ERD_INT_SLCA_AL_TS_NRT/index</t>
  </si>
  <si>
    <t>Silicate (SIO4-SI) (SLCA) TimeSeries. EMODnet Physics data from a local source.</t>
  </si>
  <si>
    <t>EP_ERD_INT_SVEL_AL_PR_NRT</t>
  </si>
  <si>
    <t>EMODnet Physics - Collection of Sound Velocity (SVEL) Profiles -  MultiPointProfileObservation</t>
  </si>
  <si>
    <t>https://erddap.emodnet-physics.eu/erddap/info/EP_ERD_INT_SVEL_AL_PR_NRT/index</t>
  </si>
  <si>
    <t>Sound Velocity (SVEL) Profiles. EMODnet Physics data from a local source.</t>
  </si>
  <si>
    <t>EP_ERD_INT_SVEL_AL_TS_NRT</t>
  </si>
  <si>
    <t>EMODnet Physics - Collection of Sound Velocity (SVEL) TimeSeries -  MultiPointTimeSeriesObservation</t>
  </si>
  <si>
    <t>https://erddap.emodnet-physics.eu/erddap/info/EP_ERD_INT_SVEL_AL_TS_NRT/index</t>
  </si>
  <si>
    <t>Sound Velocity (SVEL) TimeSeries. EMODnet Physics data from a local source.</t>
  </si>
  <si>
    <t>EP_ERD_INT_NSCT_AL_PR_NRT</t>
  </si>
  <si>
    <t>EMODnet Physics - Collection of South-north Current Component (NSCT) Profiles -  MultiPointProfileObservation</t>
  </si>
  <si>
    <t>https://erddap.emodnet-physics.eu/erddap/info/EP_ERD_INT_NSCT_AL_PR_NRT/index</t>
  </si>
  <si>
    <t>South-north Current Component (NSCT) Profiles. EMODnet Physics data from a local source.</t>
  </si>
  <si>
    <t>EP_ERD_INT_NSCT_AL_TS_NRT</t>
  </si>
  <si>
    <t>EMODnet Physics - Collection of South-north Current Component (NSCT) TimeSeries -  MultiPointTimeSeriesObservation</t>
  </si>
  <si>
    <t>https://erddap.emodnet-physics.eu/erddap/info/EP_ERD_INT_NSCT_AL_TS_NRT/index</t>
  </si>
  <si>
    <t>South-north Current Component (NSCT) TimeSeries. EMODnet Physics data from a local source.</t>
  </si>
  <si>
    <t>EP_ERD_INT_WSPN_AL_TS_NRT</t>
  </si>
  <si>
    <t>EMODnet Physics - Collection of South-north Wind Component (WSPN) TimeSeries -  MultiPointTimeSeriesObservation</t>
  </si>
  <si>
    <t>https://erddap.emodnet-physics.eu/erddap/info/EP_ERD_INT_WSPN_AL_TS_NRT/index</t>
  </si>
  <si>
    <t>South-north Wind Component (WSPN) TimeSeries. EMODnet Physics data from a local source.</t>
  </si>
  <si>
    <t>EP_ERD_INT_VTM10_AL_TS_NRT</t>
  </si>
  <si>
    <t>EMODnet Physics - Collection of Spectral Moments (-1,0) Wave Period (Tm-10) (VTM10) TimeSeries -  MultiPointTimeSeriesObservation</t>
  </si>
  <si>
    <t>https://erddap.emodnet-physics.eu/erddap/info/EP_ERD_INT_VTM10_AL_TS_NRT/index</t>
  </si>
  <si>
    <t>Spectral Moments (-1,0) Wave Period (Tm-10) (VTM10) TimeSeries. EMODnet Physics data from a local source.</t>
  </si>
  <si>
    <t>EP_ERD_INT_VTM02_AL_TS_NRT</t>
  </si>
  <si>
    <t>EMODnet Physics - Collection of Spectral Moments (0,2) Wave Period (Tm02) (VTM02) TimeSeries -  MultiPointTimeSeriesObservation</t>
  </si>
  <si>
    <t>https://erddap.emodnet-physics.eu/erddap/info/EP_ERD_INT_VTM02_AL_TS_NRT/index</t>
  </si>
  <si>
    <t>Spectral Moments (0,2) Wave Period (Tm02) (VTM02) TimeSeries. EMODnet Physics data from a local source.</t>
  </si>
  <si>
    <t>EP_ERD_INT_VHM0_AL_TS_NRT</t>
  </si>
  <si>
    <t>EMODnet Physics - Collection of Spectral Significant Wave Height (Hm0) (VHM0) TimeSeries -  MultiPointTimeSeriesObservation</t>
  </si>
  <si>
    <t>https://erddap.emodnet-physics.eu/erddap/info/EP_ERD_INT_VHM0_AL_TS_NRT/index</t>
  </si>
  <si>
    <t>Spectral Significant Wave Height (Hm0) (VHM0) TimeSeries. EMODnet Physics data from a local source.</t>
  </si>
  <si>
    <t>EP_ERD_INT_LGH4_AL_PR_NRT</t>
  </si>
  <si>
    <t>EMODnet Physics - Collection of Surface Incoming Photosynthetic Active Radiation (LGH4) Profiles -  MultiPointProfileObservation</t>
  </si>
  <si>
    <t>https://erddap.emodnet-physics.eu/erddap/info/EP_ERD_INT_LGH4_AL_PR_NRT/index</t>
  </si>
  <si>
    <t>Surface Incoming Photosynthetic Active Radiation (LGH4) Profiles. EMODnet Physics data from a local source.</t>
  </si>
  <si>
    <t>EP_ERD_INT_LGH4_AL_TS_NRT</t>
  </si>
  <si>
    <t>EMODnet Physics - Collection of Surface Incoming Photosynthetic Active Radiation (LGH4) TimeSeries -  MultiPointTimeSeriesObservation</t>
  </si>
  <si>
    <t>https://erddap.emodnet-physics.eu/erddap/info/EP_ERD_INT_LGH4_AL_TS_NRT/index</t>
  </si>
  <si>
    <t>Surface Incoming Photosynthetic Active Radiation (LGH4) TimeSeries. EMODnet Physics data from a local source.</t>
  </si>
  <si>
    <t>EP_ERD_INT_SWHT_AL_TS_NRT</t>
  </si>
  <si>
    <t>EMODnet Physics - Collection of Swell Height (SWHT) TimeSeries -  MultiPointTimeSeriesObservation</t>
  </si>
  <si>
    <t>https://erddap.emodnet-physics.eu/erddap/info/EP_ERD_INT_SWHT_AL_TS_NRT/index</t>
  </si>
  <si>
    <t>Swell Height (SWHT) TimeSeries. EMODnet Physics data from a local source.</t>
  </si>
  <si>
    <t>EP_ERD_INT_CHLT_AL_TS_NRT</t>
  </si>
  <si>
    <t>EMODnet Physics - Collection of Total Chlorophyll (CHLT) TimeSeries -  MultiPointTimeSeriesObservation</t>
  </si>
  <si>
    <t>https://erddap.emodnet-physics.eu/erddap/info/EP_ERD_INT_CHLT_AL_TS_NRT/index</t>
  </si>
  <si>
    <t>Total Chlorophyll (CHLT) TimeSeries. EMODnet Physics data from a local source.</t>
  </si>
  <si>
    <t>EP_ERD_INT_CPHL_AL_PR_NRT</t>
  </si>
  <si>
    <t>EMODnet Physics - Collection of Total Chlorophyll-a (CPHL) Profiles -  MultiPointProfileObservation</t>
  </si>
  <si>
    <t>https://erddap.emodnet-physics.eu/erddap/info/EP_ERD_INT_CPHL_AL_PR_NRT/index</t>
  </si>
  <si>
    <t>Total Chlorophyll-a (CPHL) Profiles. EMODnet Physics data from a local source.</t>
  </si>
  <si>
    <t>EP_ERD_INT_RDIN_AL_TS_NRT</t>
  </si>
  <si>
    <t>EMODnet Physics - Collection of Total Incoming Radiation (RDIN) TimeSeries -  MultiPointTimeSeriesObservation</t>
  </si>
  <si>
    <t>https://erddap.emodnet-physics.eu/erddap/info/EP_ERD_INT_RDIN_AL_TS_NRT/index</t>
  </si>
  <si>
    <t>Total Incoming Radiation (RDIN) TimeSeries. EMODnet Physics data from a local source.</t>
  </si>
  <si>
    <t>EP_ERD_INT_TUR4_AL_PR_NRT</t>
  </si>
  <si>
    <t>EMODnet Physics - Collection of Turbidity (TUR4) Profiles -  MultiPointProfileObservation</t>
  </si>
  <si>
    <t>https://erddap.emodnet-physics.eu/erddap/info/EP_ERD_INT_TUR4_AL_PR_NRT/index</t>
  </si>
  <si>
    <t>Turbidity (TUR4) Profiles. EMODnet Physics data from a local source.</t>
  </si>
  <si>
    <t>EP_ERD_INT_TUR4_AL_TS_NRT</t>
  </si>
  <si>
    <t>EMODnet Physics - Collection of Turbidity (TUR4) TimeSeries -  MultiPointTimeSeriesObservation</t>
  </si>
  <si>
    <t>https://erddap.emodnet-physics.eu/erddap/info/EP_ERD_INT_TUR4_AL_TS_NRT/index</t>
  </si>
  <si>
    <t>Turbidity (TUR4) TimeSeries. EMODnet Physics data from a local source.</t>
  </si>
  <si>
    <t>TUR6</t>
  </si>
  <si>
    <t>EP_ERD_INT_TUR6_AL_PR_NRT</t>
  </si>
  <si>
    <t>EMODnet Physics - Collection of Turbidity Of Water In The Water Body (TUR6) Profiles -  MultiPointProfileObservation</t>
  </si>
  <si>
    <t>https://erddap.emodnet-physics.eu/erddap/info/EP_ERD_INT_TUR6_AL_PR_NRT/index</t>
  </si>
  <si>
    <t>Turbidity Of Water In The Water Body (TUR6) Profiles. EMODnet Physics data from a local source.</t>
  </si>
  <si>
    <t>EP_ERD_INT_TUR6_AL_TS_NRT</t>
  </si>
  <si>
    <t>EMODnet Physics - Collection of Turbidity Of Water In The Water Body (TUR6) TimeSeries -  MultiPointTimeSeriesObservation</t>
  </si>
  <si>
    <t>https://erddap.emodnet-physics.eu/erddap/info/EP_ERD_INT_TUR6_AL_TS_NRT/index</t>
  </si>
  <si>
    <t>Turbidity Of Water In The Water Body (TUR6) TimeSeries. EMODnet Physics data from a local source.</t>
  </si>
  <si>
    <t>EP_ERD_INT_SLEV_AL_TS_NRT</t>
  </si>
  <si>
    <t>EMODnet Physics - Collection of Water Surface Height Above a Specific Datum (SLEV) TimeSeries -  MultiPointTimeSeriesObservation</t>
  </si>
  <si>
    <t>https://erddap.emodnet-physics.eu/erddap/info/EP_ERD_INT_SLEV_AL_TS_NRT/index</t>
  </si>
  <si>
    <t>Water Surface Height Above a Specific Datum (SLEV) TimeSeries. EMODnet Physics data from a local source.</t>
  </si>
  <si>
    <t>EP_ERD_INT_VDIR_AL_TS_NRT</t>
  </si>
  <si>
    <t>EMODnet Physics - Collection of Wave Direction Rel. True North (VDIR) TimeSeries -  MultiPointTimeSeriesObservation</t>
  </si>
  <si>
    <t>https://erddap.emodnet-physics.eu/erddap/info/EP_ERD_INT_VDIR_AL_TS_NRT/index</t>
  </si>
  <si>
    <t>Wave Direction Rel. True North (VDIR) TimeSeries. EMODnet Physics data from a local source.</t>
  </si>
  <si>
    <t>EP_ERD_INT_VPSP_AL_TS_NRT</t>
  </si>
  <si>
    <t>EMODnet Physics - Collection of Wave Directional Spreading At Spectral Peak (VPSP) TimeSeries -  MultiPointTimeSeriesObservation</t>
  </si>
  <si>
    <t>https://erddap.emodnet-physics.eu/erddap/info/EP_ERD_INT_VPSP_AL_TS_NRT/index</t>
  </si>
  <si>
    <t>Wave Directional Spreading At Spectral Peak (VPSP) TimeSeries. EMODnet Physics data from a local source.</t>
  </si>
  <si>
    <t>EP_ERD_INT_VTPK_AL_TS_NRT</t>
  </si>
  <si>
    <t>EMODnet Physics - Collection of Wave Period At Spectral Peak / Peak Period (Tp) (VTPK) TimeSeries -  MultiPointTimeSeriesObservation</t>
  </si>
  <si>
    <t>https://erddap.emodnet-physics.eu/erddap/info/EP_ERD_INT_VTPK_AL_TS_NRT/index</t>
  </si>
  <si>
    <t>Wave Period At Spectral Peak / Peak Period (Tp) (VTPK) TimeSeries. EMODnet Physics data from a local source.</t>
  </si>
  <si>
    <t>EP_ERD_INT_VPED_AL_TS_NRT</t>
  </si>
  <si>
    <t>EMODnet Physics - Collection of Wave Principal Direction At Spectral Peak (VPED) TimeSeries -  MultiPointTimeSeriesObservation</t>
  </si>
  <si>
    <t>https://erddap.emodnet-physics.eu/erddap/info/EP_ERD_INT_VPED_AL_TS_NRT/index</t>
  </si>
  <si>
    <t>Wave Principal Direction At Spectral Peak (VPED) TimeSeries. EMODnet Physics data from a local source.</t>
  </si>
  <si>
    <t>EP_ERD_INT_VSPEC1D_AL_TS_NRT</t>
  </si>
  <si>
    <t>EMODnet Physics - Collection of Wave Scalar Spectral Density (VSPEC1D) TimeSeries -  MultiPointTimeSeriesObservation</t>
  </si>
  <si>
    <t>https://erddap.emodnet-physics.eu/erddap/info/EP_ERD_INT_VSPEC1D_AL_TS_NRT/index</t>
  </si>
  <si>
    <t>Wave Scalar Spectral Density (VSPEC1D) TimeSeries. EMODnet Physics data from a local source.</t>
  </si>
  <si>
    <t>EP_ERD_INT_VEPK_AL_TS_NRT</t>
  </si>
  <si>
    <t>EMODnet Physics - Collection of Wave Spectrum Peak Energy (Smax) (VEPK) TimeSeries -  MultiPointTimeSeriesObservation</t>
  </si>
  <si>
    <t>https://erddap.emodnet-physics.eu/erddap/info/EP_ERD_INT_VEPK_AL_TS_NRT/index</t>
  </si>
  <si>
    <t>Wave Spectrum Peak Energy (Smax) (VEPK) TimeSeries. EMODnet Physics data from a local source.</t>
  </si>
  <si>
    <t>EP_ERD_INT_EWCT_AL_PR_NRT</t>
  </si>
  <si>
    <t>EMODnet Physics - Collection of West-east Current Component (EWCT) Profiles -  MultiPointProfileObservation</t>
  </si>
  <si>
    <t>https://erddap.emodnet-physics.eu/erddap/info/EP_ERD_INT_EWCT_AL_PR_NRT/index</t>
  </si>
  <si>
    <t>West-east Current Component (EWCT) Profiles. EMODnet Physics data from a local source.</t>
  </si>
  <si>
    <t>EP_ERD_INT_EWCT_AL_TS_NRT</t>
  </si>
  <si>
    <t>EMODnet Physics - Collection of West-east Current Component (EWCT) TimeSeries -  MultiPointTimeSeriesObservation</t>
  </si>
  <si>
    <t>https://erddap.emodnet-physics.eu/erddap/info/EP_ERD_INT_EWCT_AL_TS_NRT/index</t>
  </si>
  <si>
    <t>West-east Current Component (EWCT) TimeSeries. EMODnet Physics data from a local source.</t>
  </si>
  <si>
    <t>EP_ERD_INT_WSPE_AL_TS_NRT</t>
  </si>
  <si>
    <t>EMODnet Physics - Collection of West-east Wind Component (WSPE) TimeSeries -  MultiPointTimeSeriesObservation</t>
  </si>
  <si>
    <t>https://erddap.emodnet-physics.eu/erddap/info/EP_ERD_INT_WSPE_AL_TS_NRT/index</t>
  </si>
  <si>
    <t>West-east Wind Component (WSPE) TimeSeries. EMODnet Physics data from a local source.</t>
  </si>
  <si>
    <t>EP_ERD_INT_WDIR_AL_TS_NRT</t>
  </si>
  <si>
    <t>EMODnet Physics - Collection of Wind From Direction Relative True North (WDIR) TimeSeries -  MultiPointTimeSeriesObservation</t>
  </si>
  <si>
    <t>https://erddap.emodnet-physics.eu/erddap/info/EP_ERD_INT_WDIR_AL_TS_NRT/index</t>
  </si>
  <si>
    <t>Wind From Direction Relative True North (WDIR) TimeSeries. EMODnet Physics data from a local source.</t>
  </si>
  <si>
    <t>EP_ERD_INT_WTODIR_AL_TS_NRT</t>
  </si>
  <si>
    <t>EMODnet Physics - Collection of Wind To Direction Relative True North (WTODIR) TimeSeries -  MultiPointTimeSeriesObservation</t>
  </si>
  <si>
    <t>https://erddap.emodnet-physics.eu/erddap/info/EP_ERD_INT_WTODIR_AL_TS_NRT/index</t>
  </si>
  <si>
    <t>Wind To Direction Relative True North (WTODIR) TimeSeries. EMODnet Physics data from a local source.</t>
  </si>
  <si>
    <t>TURB</t>
  </si>
  <si>
    <t>TSM_ADRIATICSEA</t>
  </si>
  <si>
    <t>ETT</t>
  </si>
  <si>
    <t>EMODnet Physics - Total Suspended Matter - GridSeriesObservation - Concentration of total suspended matter - ADRIATIC SEA</t>
  </si>
  <si>
    <t>https://erddap.emodnet-physics.eu/erddap/info/TSM_ADRIATICSEA/index</t>
  </si>
  <si>
    <t>TSM_IONIANSEA</t>
  </si>
  <si>
    <t>EMODnet Physics - Total Suspended Matter - GridSeriesObservation - Concentration of total suspended matter - IONIAN SEA</t>
  </si>
  <si>
    <t>https://erddap.emodnet-physics.eu/erddap/info/TSM_IONIANSEA/index</t>
  </si>
  <si>
    <t>TSM_NORTHSEA</t>
  </si>
  <si>
    <t>EMODnet Physics - Total Suspended Matter - GridSeriesObservation - Concentration of total suspended matter - NORTH SEA</t>
  </si>
  <si>
    <t>https://erddap.emodnet-physics.eu/erddap/info/TSM_NORTHSEA/index</t>
  </si>
  <si>
    <t>TSM_TYRRHENIANSEA</t>
  </si>
  <si>
    <t>EMODnet Physics - Total Suspended Matter - GridSeriesObservation - Concentration of total suspended matter - TYRRHENIAN SEA</t>
  </si>
  <si>
    <t>https://erddap.emodnet-physics.eu/erddap/info/TSM_TYRRHENIANSEA/index</t>
  </si>
  <si>
    <t>BDC_FixedGear_FV_NRT</t>
  </si>
  <si>
    <t>Fixed gears: Oceanographic data from fishing vessels</t>
  </si>
  <si>
    <t>https://erddap.emodnet-physics.eu/erddap/info/BDC_FixedGear_FV_NRT/index</t>
  </si>
  <si>
    <t>Ocean data collected via fixed gear fishing vessels. Location does not change over a fishing operation. Aggregated from both science and industry programs. Basic QC routine has been applied, and all flagged data is removed.</t>
  </si>
  <si>
    <t>GLODAPv2_2016b_CMEMS</t>
  </si>
  <si>
    <t>Bjerknes Centre for Climate Research</t>
  </si>
  <si>
    <t>Global Ocean Data Analysis Project for Carbon (GLODAP)</t>
  </si>
  <si>
    <t>https://erddap.emodnet-physics.eu/erddap/info/GLODAPv2_2016b_CMEMS/index</t>
  </si>
  <si>
    <t>1 X 1 global mapped field of temperature from the GLODAPv2 data product. Mapping is performed using the DIVA software (Troupin et al., 2012). Error fields are calculated using the clever poor mans error calculation method in DIVA (Beckers et al., 2014). The error fields represent the mapping error only, and does not include measurement or calculation uncertainties in the input data.</t>
  </si>
  <si>
    <t>SOCATv2019_tracks_gridded_decadal_CMEMS</t>
  </si>
  <si>
    <t>PMEL, NOAA</t>
  </si>
  <si>
    <t>Global Ocean, Gridded In Situ reprocessed carbon observations, SOCATv2019 (decadal)</t>
  </si>
  <si>
    <t>https://erddap.emodnet-physics.eu/erddap/info/SOCATv2019_tracks_gridded_decadal_CMEMS/index</t>
  </si>
  <si>
    <t>Global Ocean - Gridded In Situ reprocessed carbon observations - SOCATv2019.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</si>
  <si>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SOCATv2019_tracks_gridded_monthly_CMEMS</t>
  </si>
  <si>
    <t>Global Ocean, Gridded In Situ reprocessed carbon observations, SOCATv2019 (monthly)</t>
  </si>
  <si>
    <t>https://erddap.emodnet-physics.eu/erddap/info/SOCATv2019_tracks_gridded_monthly_CMEMS/index</t>
  </si>
  <si>
    <t>SOCATv2019_qrtrdeg_gridded_coast_monthly_CMEMS</t>
  </si>
  <si>
    <t>Global Ocean, Gridded In Situ reprocessed carbon observations, SOCATv2019 (quarter-degree coastal)</t>
  </si>
  <si>
    <t>https://erddap.emodnet-physics.eu/erddap/info/SOCATv2019_qrtrdeg_gridded_coast_monthly_CMEMS/index</t>
  </si>
  <si>
    <t>SOCATv2019_tracks_gridded_yearly_CMEMS</t>
  </si>
  <si>
    <t>Global Ocean, Gridded In Situ reprocessed carbon observations, SOCATv2019 (yearly)</t>
  </si>
  <si>
    <t>https://erddap.emodnet-physics.eu/erddap/info/SOCATv2019_tracks_gridded_yearly_CMEMS/index</t>
  </si>
  <si>
    <t>GRDC_MEAN_MONTHLY_DISCHARGE</t>
  </si>
  <si>
    <t>GRDC MEAN MONTHLY DISCHARGE (MQ)</t>
  </si>
  <si>
    <t>https://erddap.emodnet-physics.eu/erddap/info/GRDC_MEAN_MONTHLY_DISCHARGE/index</t>
  </si>
  <si>
    <t>GRDC Mean Monthly Discharge (mq). GRDC data from a local source.</t>
  </si>
  <si>
    <t>UWN</t>
  </si>
  <si>
    <t>EP_ERD_INT_UWN_AL_TS_NRT</t>
  </si>
  <si>
    <t>Hydrophone data</t>
  </si>
  <si>
    <t>https://erddap.emodnet-physics.eu/erddap/info/EP_ERD_INT_UWN_AL_TS_NRT/index</t>
  </si>
  <si>
    <t>summary. inst data from a local source.</t>
  </si>
  <si>
    <t>BDC_MobileGear_FV_NRT</t>
  </si>
  <si>
    <t>Mobile gears: Oceanographic data from fishing vessels</t>
  </si>
  <si>
    <t>https://erddap.emodnet-physics.eu/erddap/info/BDC_MobileGear_FV_NRT/index</t>
  </si>
  <si>
    <t>Ocean data collected via mobile gear fishing vessels. Location changes over a fishing operation; each tow is ananogous to a glider dive. Aggregated from both science and industry programs. Basic QC routine has been applied, all flagged data is removed.</t>
  </si>
  <si>
    <t>HFR_COSYNA_Total</t>
  </si>
  <si>
    <t>Helmholtz Zentrum Geesthacht</t>
  </si>
  <si>
    <t>Near Real Time Ocean Surface Velocity from COSYNA Observing System</t>
  </si>
  <si>
    <t>https://erddap.emodnet-physics.eu/erddap/info/HFR_COSYNA_Total/index</t>
  </si>
  <si>
    <t>The data set consists of maps of total velocity of the surface currents in the German Bight. Surface ocean velocities estimated by High Frequency (HF) Radar are representative of the upper 0.3-2.5 meters of the ocean.</t>
  </si>
  <si>
    <t>HFR_EUSKOOS_Total</t>
  </si>
  <si>
    <t>AZTI</t>
  </si>
  <si>
    <t>Near Real Time Surface Ocean Velocity by EuskOOS</t>
  </si>
  <si>
    <t>https://erddap.emodnet-physics.eu/erddap/info/HFR_EUSKOOS_Total/index</t>
  </si>
  <si>
    <t>The data set consists of maps of total velocity of the surface current averaged over a time interval of 1 hour around the cardinal hour. Surface ocean velocities estimated by High Frequency (HF) Radar are representative of the upper 0.3-2.5 meters of the ocean. The main objective of near real time processing is to produce the best product from available data at the time of processing. Total velocities are derived using least square fit that maps radial velocities measured from individual sites onto a cartesian grid. The final product is a map of the horizontal components of the ocean currents on a regular grid in the area of overlap of two or more radar stations.</t>
  </si>
  <si>
    <t>HFR_Galicia_Total</t>
  </si>
  <si>
    <t>PUERTOS DEL ESTADO; INTECMAR - Xunta de Galicia</t>
  </si>
  <si>
    <t>Near Real Time Surface Ocean Velocity by Galicia</t>
  </si>
  <si>
    <t>https://erddap.emodnet-physics.eu/erddap/info/HFR_Galicia_Total/index</t>
  </si>
  <si>
    <t>Surface ocean velocities estimated from this 5 MHz long range High Frequency (HF)-Radar are representative of the upper 2 meters of the water column. The main objective of the near-real time processing is to produce the best product from available data at the time of processing. Radial velocity measurements are obtained from the individual radar sites of the Galician HF-Radar Network. Hourly radial data are combined by unweighted least-squares on a 6km resolution regular Cartesian grid of the Galician Coast to produce near real-time hourly surface currents maps. The technical maintenance and operating is ensured by collaboration between Puertos del Estado (http://www.puertos.es/) and Intecmar (www.intecmar.gal) - Xunta de Galicia.</t>
  </si>
  <si>
    <t>HFR_DeltaEbro_Total</t>
  </si>
  <si>
    <t>PUERTOS DEL ESTADO</t>
  </si>
  <si>
    <t>Near Real Time Surface Ocean Velocity by HFR-DeltaEbro</t>
  </si>
  <si>
    <t>https://erddap.emodnet-physics.eu/erddap/info/HFR_DeltaEbro_Total/index</t>
  </si>
  <si>
    <t>The data set consists of maps of total velocity of the surface current in the in Ebro River Delta (SE Spain) averaged over a time interval of 1 hour around the cardinal hour. Surface ocean velocities estimated by High Frequency (HF) Radar are representative of the upper 0.3-2.5 meters of the ocean.</t>
  </si>
  <si>
    <t>HFR_Gibraltar_Total</t>
  </si>
  <si>
    <t>Near Real Time Surface Ocean Velocity by HFR-Gibraltar</t>
  </si>
  <si>
    <t>https://erddap.emodnet-physics.eu/erddap/info/HFR_Gibraltar_Total/index</t>
  </si>
  <si>
    <t>The data set consists of maps of total velocity of the surface current in the in the strait of Gibraltar averaged over a time interval of 1 hour around the cardinal hour. Surface ocean velocities estimated by High Frequency (HF) Radar are representative of the upper 0.3-2.5 meters of the ocean.</t>
  </si>
  <si>
    <t>HFR_MATROOS_Total</t>
  </si>
  <si>
    <t>Near Real Time Surface Ocean Velocity by HFR-MATROOS</t>
  </si>
  <si>
    <t>https://erddap.emodnet-physics.eu/erddap/info/HFR_MATROOS_Total/index</t>
  </si>
  <si>
    <t>The data set consists of maps of total velocity of the surface current in front of Rotterdam harbour averaged over a time interval of 15 minutes. Surface ocean velocities estimated by High Frequency (HF) Radar are representative of the upper 0.3-2.5 meters of the ocean.</t>
  </si>
  <si>
    <t>HFR_Skagerrak_Total</t>
  </si>
  <si>
    <t>Norwegian Meteorological Institute</t>
  </si>
  <si>
    <t>Near Real Time Surface Ocean Velocity by HFR-Skagerrak</t>
  </si>
  <si>
    <t>https://erddap.emodnet-physics.eu/erddap/info/HFR_Skagerrak_Total/index</t>
  </si>
  <si>
    <t>The data set consists of maps of total velocity of the surface current in the Skagerrak Strait averaged over a time interval of 1 hour around the cardinal hour. Surface ocean velocities estimated by High Frequency (HF) Radar are representative of the upper 0.3-2.5 meters of the ocean.</t>
  </si>
  <si>
    <t>HFR_TirLig_Total</t>
  </si>
  <si>
    <t>National Research Council - Institute of Marine Science, S.S. Lerici</t>
  </si>
  <si>
    <t>Near Real Time Surface Ocean Velocity by HFR-TirLig</t>
  </si>
  <si>
    <t>https://erddap.emodnet-physics.eu/erddap/info/HFR_TirLig_Total/index</t>
  </si>
  <si>
    <t>The data set consists of maps of total velocity of the surface current in the North-Western Tyrrhenian Sea and Ligurian Sea averaged over a time interval of 1 hour around the cardinal hour. Surface ocean velocities estimated by High Frequency (HF) Radar are representative of the upper 0.3-2.5 meters of the ocean.</t>
  </si>
  <si>
    <t>HFR_Ibiza_Total</t>
  </si>
  <si>
    <t>SOCIB - Balearic Islands Coastal Observing and forecasting System</t>
  </si>
  <si>
    <t>Near Real Time Surface Ocean Velocity by HFR_Ibiza</t>
  </si>
  <si>
    <t>https://erddap.emodnet-physics.eu/erddap/info/HFR_Ibiza_Total/index</t>
  </si>
  <si>
    <t>The data set consists of real-time continuous coastal ocean surface current maps in the Ibiza Channel (Western Mediterranean) averaged over a time interval of 1 hour around the cardinal hour, measured by the coastal High-Frequency Radars installed. Surface ocean velocities estimated by HF Radar are representative of the upper 0.9 meters of the ocean for a central frequency of 13.5 MHz.</t>
  </si>
  <si>
    <t>HFR_Lisboa_Total</t>
  </si>
  <si>
    <t>Instituto Hidrografico</t>
  </si>
  <si>
    <t>Near Real Time Surface Ocean Velocity by Lisboa HF Radar network</t>
  </si>
  <si>
    <t>https://erddap.emodnet-physics.eu/erddap/info/HFR_Lisboa_Total/index</t>
  </si>
  <si>
    <t>Coastal ocean surface current maps in different areas of the Portuguese Continental shelf measured by High-Frequency Radars (HFR) since 2012. Two HFR sites (EPSM and JLSM)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</si>
  <si>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HFR_South_Total</t>
  </si>
  <si>
    <t>Instituto Hidrografico; PUERTOS DEL ESTADO</t>
  </si>
  <si>
    <t>Near Real Time Surface Ocean Velocity by South HF Radar network</t>
  </si>
  <si>
    <t>https://erddap.emodnet-physics.eu/erddap/info/HFR_South_Total/index</t>
  </si>
  <si>
    <t>Coastal ocean surface current maps in different areas of the Portuguese Continental shelf measured by High-Frequency Radars (HFR) since 2016. Four HFR sites (SGTR, AFTR, VATR and MAZA-Spain) are needed for computing the map of total surface current vectors in the overlapping coverage area. HFR is routinely used for real-time monitoring of ocean currents in many places around the world with a growing range of near-real time applications (e.g. search and rescue and oil spill monitoring, navigational safety, model assessment and model improvement, throughout data assimilation).</t>
  </si>
  <si>
    <t>HFR_US_Hawaii_Total</t>
  </si>
  <si>
    <t>UH</t>
  </si>
  <si>
    <t>Near-Real Time Surface Ocean Velocity, Hawaiian Islands, 6km Resolution</t>
  </si>
  <si>
    <t>https://erddap.emodnet-physics.eu/erddap/info/HFR_US_Hawaii_Total/index</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</si>
  <si>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Hawaiian Islands to produce near real-time surface current maps.</t>
  </si>
  <si>
    <t>HFR_US_PuertoRicoVirginIslands_Total</t>
  </si>
  <si>
    <t>CORDC - Coastal Observing Research and Development Center</t>
  </si>
  <si>
    <t>Near-Real Time Surface Ocean Velocity, Puerto Rico and the Virgin Islands, 6km Resolution</t>
  </si>
  <si>
    <t>https://erddap.emodnet-physics.eu/erddap/info/HFR_US_PuertoRicoVirginIslands_Total/index</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</si>
  <si>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Puerto Rico and the Virgin Islands to produce near real-time surface current maps.</t>
  </si>
  <si>
    <t>HFR_US_EastGulfCoast_Total</t>
  </si>
  <si>
    <t>SKIO; FAU; UMassDart; UNC; ODU; TAMU; U.Conn; UMaine; UMiami; URI; SC; USM; USF; WHOI; Meopar Incorporated</t>
  </si>
  <si>
    <t>Near-Real Time Surface Ocean Velocity, U.S. East and Gulf Coast, 6km Resolution</t>
  </si>
  <si>
    <t>https://erddap.emodnet-physics.eu/erddap/info/HFR_US_EastGulfCoast_Total/index</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</si>
  <si>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East and Gulf Coast to produce near real-time surface current maps.</t>
  </si>
  <si>
    <t>HFR_US_WestCoast_Total</t>
  </si>
  <si>
    <t>SIO; BML; ONC; NPS; OSU; UCSB; USC</t>
  </si>
  <si>
    <t>Near-Real Time Surface Ocean Velocity, U.S. West Coast, 6km Resolution</t>
  </si>
  <si>
    <t>https://erddap.emodnet-physics.eu/erddap/info/HFR_US_WestCoast_Total/index</t>
  </si>
  <si>
    <t>Surface ocean velocities estimated from High Frequency (HF)-Radar are representative of the upper 2.4 meters of the ocean.  The main objective of near-real time processing is to produce the best product from available data at the time of processing.  Radial velocity measurements are obtained from individual radar sites through the U.S. HF-Radar Network. Hourly radial data are processed by unweighted least squares on a 6km resolution grid of the U.S. West Coast to produce near real-time surface current maps.</t>
  </si>
  <si>
    <t>data_827d_9397_02a8</t>
  </si>
  <si>
    <t>Oceanographic data from fishing vessels and gears</t>
  </si>
  <si>
    <t>https://erddap.emodnet-physics.eu/erddap/info/data_827d_9397_02a8/index</t>
  </si>
  <si>
    <t>Outdated, all data is included in seperate ERDDAPs: Ocean data collected via fishing vessels aggregated from both science and industry programs. Basic QC routine has been applied, and all flagged data is removed.</t>
  </si>
  <si>
    <t>PSMSL_trends</t>
  </si>
  <si>
    <t>PSMSL Relative Sea Level Trends</t>
  </si>
  <si>
    <t>https://erddap.emodnet-physics.eu/erddap/info/PSMSL_trends/index</t>
  </si>
  <si>
    <t>Permanent Service for Mean Sea Level (PSMSL), 2020, "Tide Gauge Data", Retrieved 01 Jun 2020 from http://www.psmsl.org/data/obtaining/</t>
  </si>
  <si>
    <t>PSMSL_rlr_annual</t>
  </si>
  <si>
    <t>PSMSL Revised Local Reference (RLR) annual data</t>
  </si>
  <si>
    <t>https://erddap.emodnet-physics.eu/erddap/info/PSMSL_rlr_annual/index</t>
  </si>
  <si>
    <t>PSMSL_rlr_monthly</t>
  </si>
  <si>
    <t>PSMSL Revised Local Reference (RLR) monthly data</t>
  </si>
  <si>
    <t>https://erddap.emodnet-physics.eu/erddap/info/PSMSL_rlr_monthly/index</t>
  </si>
  <si>
    <t>PSMSL_STATIONS</t>
  </si>
  <si>
    <t>PSMSL stations</t>
  </si>
  <si>
    <t>https://erddap.emodnet-physics.eu/erddap/info/PSMSL_STATIONS/index</t>
  </si>
  <si>
    <t>PSMSL_STATIONS_WITHSERIES</t>
  </si>
  <si>
    <t>PSMSL stations with time series information</t>
  </si>
  <si>
    <t>https://erddap.emodnet-physics.eu/erddap/info/PSMSL_STATIONS_WITHSERIES/index</t>
  </si>
  <si>
    <t>Permanent Service for Mean Sea Level (PSMSL) stations with time series information</t>
  </si>
  <si>
    <t>ZENODO_3379590</t>
  </si>
  <si>
    <t>Paul Scherrer Institute, Switzerland</t>
  </si>
  <si>
    <t>Quality-checked meteorological data from the Southern Ocean collected during the Antarctic Circumnavigation Expedition from December 2016 to April 2017</t>
  </si>
  <si>
    <t>https://erddap.emodnet-physics.eu/erddap/info/ZENODO_3379590/index</t>
  </si>
  <si>
    <t>SPI_10_5281_zenodo_3843262</t>
  </si>
  <si>
    <t>SPI</t>
  </si>
  <si>
    <t>SPI - Bromine monoxide (BrO) measurements made using a MAX-DOAS (Multi-AXis Differential Optical Absorption Spectroscopy) instrument in the austral summer of 2016/17 during the Antarctic Circumnavigation Expedition (ACE).</t>
  </si>
  <si>
    <t>https://erddap.emodnet-physics.eu/erddap/info/SPI_10_5281_zenodo_3843262/index</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</si>
  <si>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bromine monoxide (BrO) recorded in the austral summer of 2016/2017 in the Southern Ocean and Atlantic Ocean, averaged over one-hour time periods.</t>
  </si>
  <si>
    <t>SPI_10_5281_zenodo_3897169</t>
  </si>
  <si>
    <t>SPI - Fe chemical speciation collected using trace metal rosette in the Southern Ocean during the austral summer of 2016/2017, on board the Antarctic Circumnavigation Expedition.</t>
  </si>
  <si>
    <t>https://erddap.emodnet-physics.eu/erddap/info/SPI_10_5281_zenodo_3897169/index</t>
  </si>
  <si>
    <t>Fe chemical speciation of filtered seawater data are presented in this dataset, resulting from samples collected from a trace metal rosette on board the Antarctic Circumnavigation Expedition (ACE). During the austral summer of 2016/2017, seawater samples were collected from the Atlantic and Indian Ocean sectors of the Southern Ocean and dissolved Fe concentration, iron-binding organic ligands concentration and the conditional stability constant of Fe\u2019 are presented here.</t>
  </si>
  <si>
    <t>SPI_10_5281_zenodo_2635685</t>
  </si>
  <si>
    <t>University of Geneva, Switzerland</t>
  </si>
  <si>
    <t>SPI - Hydrolysable carbohydrate data collected from the trace metal rosette in the Southern Ocean during the austral summer of 2016/2017, on board the Antarctic Circumnavigation Expedition.</t>
  </si>
  <si>
    <t>https://erddap.emodnet-physics.eu/erddap/info/SPI_10_5281_zenodo_2635685/index</t>
  </si>
  <si>
    <t>Hydrolysable carbohydrate (referred to as TPZT from the analytical methodology used) is part of the labile pool of dissolved organic carbon that is excreted by most (micro)organisms or released by continental margins/sediments. It is a carbon source for heterotrophic bacteria. These carbohydrates could also potentially bind iron and act as an iron binding ligand. This data is used to explore the nature of iron ligands and relate to biological and chemical oceanography.</t>
  </si>
  <si>
    <t>SPI_10_5281_zenodo_3843375</t>
  </si>
  <si>
    <t>SPI - Iodine monoxide (IO) measurements made using a MAX-DOAS (Multi-AXis Differential Optical Absorption Spectroscopy) instrument in the austral summer of 2016/17 during the Antarctic Circumnavigation Expedition (ACE).</t>
  </si>
  <si>
    <t>https://erddap.emodnet-physics.eu/erddap/info/SPI_10_5281_zenodo_3843375/index</t>
  </si>
  <si>
    <t>To achieve the objectives of the project, we installed a MAX-DOAS (Multi-AXis Differential Optical Absorption Spectroscopy) instrument on the vessel \u201cAkademik Tryoshnikov\u201d. This instrument is based on the DOAS technique, which is used to measure trace gas concentrations in the atmosphere. The method consists of the analysis of the spectral absorption lines that each trace gas produces in the solar spectra. The DOAS technique uses the narrowband features that every trace gas has in their spectral absorption coefficients. This differential cross section is unique and acts like a fingerprint for the trace gases, allowing to differentiate between them and to estimate their concentrations (for further details see Platt and Stutz, 2008). In the past decades, atmospheric chemists have come to realize that halogen species (like Cl, Br or I and their oxides ClO, BrO and IO) exert a powerful influence on the chemical composition of the troposphere and through that influence affect the evolution of pollutants, hence having a significant impact on climate. These reactive halogen species are potent oxidizers for organic and inorganic compounds throughout the troposphere. In particular, halogen cycles can act on several compounds (such as methane, ozone, particles\u2026), all of which are climate forcing agents through direct and indirect radiative effects. Dynamic exchange of halogens between ocean, sea ice, snowpack and atmosphere is the main driver for the frequent occurrence of Ozone Depletion Events (ODEs) and Atmospheric Mercury Depletion Events (AMDEs) (Saiz-Lopez and von Glasow, 2012). In this dataset we present the mixing ratio and vertical column density of iodine monoxide (IO) recorded in the austral summer of 2016/2017 in the Southern Ocean and Atlantic Ocean, averaged over one-hour time periods.</t>
  </si>
  <si>
    <t>SPI_10_5281_zenodo_3922146</t>
  </si>
  <si>
    <t>SPI - Ionic composition of particulate matter (PM10) from high-volume sampling over the Southern Ocean during the austral summer of 2016/2017 on board the Antarctic Circumnavigation Expedition (ACE).</t>
  </si>
  <si>
    <t>https://erddap.emodnet-physics.eu/erddap/info/SPI_10_5281_zenodo_3922146/index</t>
  </si>
  <si>
    <t>Aerosol particles originate from a variety of sources (Tomasi and Lupi, 2017). Information on particle chemical composition can be utilized to access particle origin. During the Antarctic Circumnavigation Expedition (ACE) cruise around the Southern Ocean, off-line filter sampling of ambient air was performed. Filters were stored on the ship (at -20 degrees C) and after the cruise concluded analysed at Leibniz-Institute for Tropospheric Research (TROPOS) concerning ionic composition of sampled material. Here, we give mass concentrations for inorganic ions (chloride, sodium, potassium, magnesium, calcium, ammonium, nitrate, sulphate, and bromide), organic constituents (methane-sulfonic acid and oxalate), and total filter load of particles with a mobility diameter smaller 10 micrometers (PM10) for each 24 hour-sampled filter.</t>
  </si>
  <si>
    <t>SPI_10_5281_zenodo_2616605</t>
  </si>
  <si>
    <t>SPI - Nutrient concentration in seawater samples, collected from the underway supply, CTD and trace metal rosettes in the Southern Ocean during the austral summer of 2016/2017, on board the Antarctic Circumnavigation Expedition (ACE).</t>
  </si>
  <si>
    <t>https://erddap.emodnet-physics.eu/erddap/info/SPI_10_5281_zenodo_2616605/index</t>
  </si>
  <si>
    <t>This dataset presents concentrations of nutrients (\u00b5mol/L): nitrous oxide (NOx), nitrate, nitrite, ammonium (NH4), phosphate (PO4) and silicic acid (Si), measured in samples of seawater during the Antarctic Circumnavigation Expedition (ACE). Samples were collected from CTD and trace metal rosette (TMR) deployments, as well as from the underway water supply on board, then analysed by flow injection following certified standards. This data was collected to support physical, chemical and biological oceanography studies in the Southern Ocean, conducted as part of ACE during the austral summer of 2016/2017.</t>
  </si>
  <si>
    <t>SPI_10_5281_zenodo_3250979</t>
  </si>
  <si>
    <t>SPI - Seawater chromium concentrations and isotope compositions in the Southern Ocean during the austral summer of 2016/2017, on board the Antarctic Circumnavigation Expedition (ACE).</t>
  </si>
  <si>
    <t>https://erddap.emodnet-physics.eu/erddap/info/SPI_10_5281_zenodo_3250979/index</t>
  </si>
  <si>
    <t>SOCATv2020_tracks_gridded_decadal</t>
  </si>
  <si>
    <t>Global Ocean, Gridded In Situ reprocessed carbon observations, SOCATv2020 (decadal)</t>
  </si>
  <si>
    <t>https://erddap.emodnet-physics.eu/erddap/info/SOCATv2020_tracks_gridded_decadal/index</t>
  </si>
  <si>
    <t>Global Ocean - Gridded In Situ reprocessed carbon observations - SOCATv2020. Surface Ocean Carbon Atlas (SOCAT) Gridded (binned) SOCAT observations, with a spatial grid of 1x1 degree and yearly in time. The gridded fields are computed from the monthly 1-degree gridded data, which uses only SOCAT datasets with Quality Control (QC) flags of A through D and SOCAT data points flagged with World Ocean Circulation Experiment (WOCE) flag values of 2. This yearly data is computed using data from the start to the end of each year as described in the summary attribute of each variable.</t>
  </si>
  <si>
    <t>SOCATv2020_tracks_gridded_monthly</t>
  </si>
  <si>
    <t>Global Ocean, Gridded In Situ reprocessed carbon observations, SOCATv2020 (monthly)</t>
  </si>
  <si>
    <t>https://erddap.emodnet-physics.eu/erddap/info/SOCATv2020_tracks_gridded_monthly/index</t>
  </si>
  <si>
    <t>SOCATv2020_qrtrdeg_gridded_coast_monthly</t>
  </si>
  <si>
    <t>Global Ocean, Gridded In Situ reprocessed carbon observations, SOCATv2020 (quarter-degree coastal)</t>
  </si>
  <si>
    <t>https://erddap.emodnet-physics.eu/erddap/info/SOCATv2020_qrtrdeg_gridded_coast_monthly/index</t>
  </si>
  <si>
    <t>SOCATv2020_tracks_gridded_yearly</t>
  </si>
  <si>
    <t>Global Ocean, Gridded In Situ reprocessed carbon observations, SOCATv2020 (yearly)</t>
  </si>
  <si>
    <t>https://erddap.emodnet-physics.eu/erddap/info/SOCATv2020_tracks_gridded_yearly/index</t>
  </si>
  <si>
    <t>OBSEA_SPLs_NAXYS_hydrophone_at_OBSEA</t>
  </si>
  <si>
    <t>SARTI Research Group. Electronics Dept. Universitat Politecnica de Catalunya (UPC)</t>
  </si>
  <si>
    <t>SPL values at OBSEA</t>
  </si>
  <si>
    <t>https://erddap.emodnet-physics.eu/erddap/info/OBSEA_SPLs_NAXYS_hydrophone_at_OBSEA/index</t>
  </si>
  <si>
    <t>Sound Pressure Level values at OBSEA calculated 63, 125 and 2000 Hz third-octave bands and full bandwidth</t>
  </si>
  <si>
    <t>OBSEA_Pictures_649f_9d4e_b3b6</t>
  </si>
  <si>
    <t>Underwater Camera at OBSEA</t>
  </si>
  <si>
    <t>https://erddap.emodnet-physics.eu/erddap/info/OBSEA_Pictures_649f_9d4e_b3b6/index</t>
  </si>
  <si>
    <t>Images from an underwater camera at OBSEA</t>
  </si>
  <si>
    <t>EP_MAP_TEMP_001</t>
  </si>
  <si>
    <t>http://www.emodnet-physics.eu/map/Products/V3/#/TEMPCMEMS</t>
  </si>
  <si>
    <t>EMODnet Physics - TEMP_001 - The page presents the monthly gridded analysis fields of temperature in the water column from the reprocessed (ISAS software) in-situ data collections (1900 - 201x). Based on the Coriolis Ocean database for ReAnalysis (CORA) v.5.2 - Developed by IFREMER for CMEMS</t>
  </si>
  <si>
    <t>EP_MAP_TEMP_002</t>
  </si>
  <si>
    <t>http://www.emodnet-physics.eu/Map/Products/V2/PRODUCTS.aspx?PRODTYPE=PR&amp;type=&amp;param=TEMP#</t>
  </si>
  <si>
    <t>EMODnet Physics - TEMP_002 - near real time temperature in the water column from multi platforms observations. The product presents the latest 7-60 days of measurements from fixed and moving platforms.</t>
  </si>
  <si>
    <t>EP_MAP_TEMP_003</t>
  </si>
  <si>
    <t>http://www.emodnet-physics.eu/Map/Products/V2/PRODUCTS.aspx?PRODTYPE=RT&amp;type=MM&amp;param=TEMP#</t>
  </si>
  <si>
    <t>EMODnet Physics - TEMP_007 - Collection of the temperature profiles collected by animal bourn instrumentation. The marine mammal data were collected and made freely available by the International MEOP Consortium and the national programs that contribute to it (http://www.meop.net)</t>
  </si>
  <si>
    <t>EP_MAP_PSAL_001</t>
  </si>
  <si>
    <t>http://www.emodnet-physics.eu/map/Products/V3/#/PSALCMEMS</t>
  </si>
  <si>
    <t>EMODnet Physics - PSAL_001 - The page presents the monthly gridded analysis fields of salinity in the water column from the reprocessed (ISAS software) in-situ data collections (1900 - 201x). Based on the Coriolis Ocean database for ReAnalysis (CORA) v.5.2 - Developed by IFREMER for CMEMS</t>
  </si>
  <si>
    <t>EP_MAP_PSAL_002</t>
  </si>
  <si>
    <t>http://www.emodnet-physics.eu/Map/Products/V2/PRODUCTS.aspx?PRODTYPE=PR&amp;type=&amp;param=PSAL</t>
  </si>
  <si>
    <t>EMODnet Physics - PSAL_002 - near real time salinity in the water column from multi platforms observations. The product presents the latest 7-60 days of measurements from fixed and moving platforms.</t>
  </si>
  <si>
    <t>EP_MAP_PSAL_003</t>
  </si>
  <si>
    <t>http://www.emodnet-physics.eu/Map/Products/V2/PRODUCTS.aspx?PRODTYPE=RT&amp;type=MM&amp;param=PSAL</t>
  </si>
  <si>
    <t>EMODnet Physics - PSAL_007 - Collection of the salinity profiles collected by animal bourn instrumentation. The marine mammal data were collected and made freely available by the International MEOP Consortium and the national programs that contribute to it (http://www.meop.net)</t>
  </si>
  <si>
    <t>EP_MAP_RVFL_001</t>
  </si>
  <si>
    <t>http://www.emodnet-physics.eu/Map/Products/V2/PRODUCTS.aspx?PRODTYPE=RD</t>
  </si>
  <si>
    <t>EMODnet Physics – RVFL_001 -  Near Real Time Sea Surface Currents field from High Frequency Radar – the EU HFR node product is integrated with other regional and global sources into the EMODnet Physics product</t>
  </si>
  <si>
    <t>EP_MAP_WIND_001</t>
  </si>
  <si>
    <t>https://www.emodnet-physics.eu/map/Products/Wind/</t>
  </si>
  <si>
    <t>EMODnet Physics - WIND_001. The page integrates global winds at sea level/ground and in situ data.  The product provides the user data for latest 60 days from GFS (nowcast) and in situ platforms. Wind velocity is presented in false-color, solid arrows indicate in situ platforms. By clicking a given position, a popup shows latest available data, if there is a platform available, the user can also access and plot latest in situ data.</t>
  </si>
  <si>
    <t>EP_MAP_WAVE_001</t>
  </si>
  <si>
    <t>https://www.emodnet-physics.eu/map/Products/Wave/</t>
  </si>
  <si>
    <t>EMODnet Physics - WAVE_001. The page integrates global waves and in situ data. The product provides the user data for latest 60 days in situ platforms superimposed with the nowcast data. Wave intensity is presented in false-color, solid arrows indicate in situ platforms. By clicking a given position, a popup shows latest available data, if there is a platform available, the user can also access and plot latest in situ data.</t>
  </si>
  <si>
    <t>EP_MAP_TSMA_001</t>
  </si>
  <si>
    <t>http://www.emodnet-physics.eu/Map/Products/V2/PRODUCTS.aspx?PRODTYPE=TSM&amp;type=ALL</t>
  </si>
  <si>
    <t>EMODnet Physics - TSMA_001 -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</si>
  <si>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EP_MAP_EINR_001</t>
  </si>
  <si>
    <t>https://www.emodnet-physics.eu/map/Products/V2/PRODUCTS.aspx?PRODTYPE=NOISE</t>
  </si>
  <si>
    <t>EMODnet Physics - EINR_001 -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</si>
  <si>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EP_MAP_EINR_002</t>
  </si>
  <si>
    <t>http://www.emodnet-physics.eu/Map/Products/V2/PRODUCTS.aspx?PRODTYPE=NOISE&amp;param=NOISEBASEDATA</t>
  </si>
  <si>
    <t>EMODnet Physics - EINR_002 - Base data of the European Impulsive Noise Events Registry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</si>
  <si>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EP_MAP_SLEV_001</t>
  </si>
  <si>
    <t>https://www.emodnet-physics.eu/map/Products/V2/PRODUCTS.aspx?PRODTYPE=SL&amp;type=PSMSL&amp;param=ALL</t>
  </si>
  <si>
    <t>EMODnet Physics - SLEV_001 - The page presents Relative Sea Level Trends since 1900. The product is based on PSMSL aggregated dataset. Data Retrived 30/04/2019 from http://www.psmsl.org/data/obtaining</t>
  </si>
  <si>
    <t>EP_MAP_SLEV_002</t>
  </si>
  <si>
    <t>https://www.emodnet-physics.eu/map/Products/V2/PRODUCTS.aspx?PRODTYPE=SL&amp;type=PSMSLSONEL&amp;param=undefined</t>
  </si>
  <si>
    <t>EMODnet Physics -  SLEV_002 - Absolute (geocentric) Sea Level Trends. The page is integrating data from the SONEL DB https://www.sonel.org/-Sea-level-trends-.html</t>
  </si>
  <si>
    <t>EP_MAP_SLEV_003</t>
  </si>
  <si>
    <t>https://www.emodnet-physics.eu/map/Products/V2/PRODUCTS.aspx?PRODTYPE=SL&amp;type=PSMSLA&amp;param=undefined</t>
  </si>
  <si>
    <t>EMODnet Physics - SLEV_003 -  the product Anomalies from the Relative Sea Level data. It is based on PSMSL aggregated dataset. http://www.psmsl.org/data/obtaining</t>
  </si>
  <si>
    <t>EP_MAP_SLEV_004</t>
  </si>
  <si>
    <t>https://www.emodnet-physics.eu/map/Products/V2/PRODUCTS.aspx?PRODTYPE=SL&amp;type=PSMSLSL&amp;param=undefined</t>
  </si>
  <si>
    <t>EMODnet Physics - SLEV_004 - The page presents the relative sea level rise versus a recent baseline. It is based on PSMSL RLR monthly data - baseline periods, i.e. 2000-2019, 2005-2019, 2010-2019.</t>
  </si>
  <si>
    <t>EP_MAP_SLEV_005</t>
  </si>
  <si>
    <t>https://www.emodnet-physics.eu/map/Products/V2/PRODUCTS.aspx?PRODTYPE=SL&amp;type=PSMSLSLR&amp;param=undefined</t>
  </si>
  <si>
    <t>EMODnet Physics - SLEV_005 - using EMODnet Physics available PSMSL RLR monthly data, we discuss sea level trends calculated over 3 recent baseline periods, i.e. 2000-2019, 2005-2019, 2010-2019.</t>
  </si>
  <si>
    <t>EP_MAP_SIEX_001</t>
  </si>
  <si>
    <t>http://www.emodnet-physics.eu/Map/Products/V2/PRODUCTS.aspx?PRODTYPE=ICE&amp;Antarctic=0&amp;param=Concentration</t>
  </si>
  <si>
    <t>EMODnet Physics - SIEX_001 -  NRT Sea Ice Extend 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</si>
  <si>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EP_MAP_SIEX_002</t>
  </si>
  <si>
    <t>https://www.emodnet-physics.eu/map/Products/V2/PRODUCTS.aspx?PRODTYPE=ICE&amp;Antarctic=1&amp;param=Concentration</t>
  </si>
  <si>
    <t>EMODnet Physics - SIEX_002 - NRT Sea Ice Extend Antarctic Sea.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</si>
  <si>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EP_MAP_PSAL_004</t>
  </si>
  <si>
    <t>https://www.emodnet-physics.eu/map/Products/Smos/</t>
  </si>
  <si>
    <t>EMODnet Physics - SMOS SSS L4 - The page integrates Sea Surface Salinity measurements provided by the Soil Moisture and Ocean Salinity (SMOS) European mission. The product provides 9 day integrated measurements at global scale. The Sea Surface Salinity values are presented in false-color maps. Acknowledgements, Readings, Sources: The SMOS SSS maps have been generated in the Barcelona Expert Center (http://bec.icm.csic.es). SSS have been retrieved following the algorithm described in Olmedo, E. et al., De-biased non-Bayesian Retrieval: a novel approach to SMOS Sea Surface Salinity, Remote Sensing of Environment 193 (2017) 103–126 and Olmedo, E. et al.,CHARACTERIZATION AND CORRECTION OF THE LATITUDINAL AND SEASONAL BIAS IN BEC SMOS SEA SURFACE SALINITY MAPS, 2019. Proceedings of IGARSS 2019 (Paper number WE4.R12.4). Specific publication describing the entire methodology and the performance of the product has been submitted in Earth System Science Data journal, Olmedo, E. et al., Nine years of SMOS   Sea Surface Salinity global maps at the Barcelona Expert Center.</t>
  </si>
  <si>
    <t>EP_MAP_RFVL_001</t>
  </si>
  <si>
    <t>https://www.emodnet-physics.eu/map/Products/Proxy/</t>
  </si>
  <si>
    <t>LAMBDA PROXY – the product is 1D MOHID model that represent estuaries (i.e. proxy) schematically. The estuary is represented in the model by 10 grid cells in only one direction; 12x3 cells domain including the ocean open boundary and the land limits. In the open boundary, the model receives tides and water properties such as salinity and temperature. The model includes the local tides since the grid open boundary is georeferred and we can use global tidal models to provide realistic tides for each estuary. Tides were imposed using the Finite Element Solution 2014 (FES2014; Carrère et al., 2016) as the global tidal solution. In the land boundary, the model is forced in the innermost cell by river flow and temperature. River salinity values were considered as freshwater (0.01). Atmospheric forcing was not included.</t>
  </si>
  <si>
    <t>In situ gridded Sea Surface Currents as monitored by High Frequency Radars</t>
  </si>
  <si>
    <t>CMEMS</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</si>
  <si>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</si>
  <si>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UHSLC</t>
  </si>
  <si>
    <t xml:space="preserve">in situ sea level data from UHSLC </t>
  </si>
  <si>
    <t>Salinity Climatology (1900-2013) - based on the SeaDataNet aggregated dataset - DIVA software v4.6.10 - mask: relative error threshold 0.5. Developed by SeaDataNet (https://www.seadatanet.org), distributed by EMODnet Physics (www.emodnet-physics.eu)</t>
  </si>
  <si>
    <t>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</si>
  <si>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 xml:space="preserve">IFREMER </t>
  </si>
  <si>
    <t>GLODAP</t>
  </si>
  <si>
    <t>http://thredds.emodnet-physics.eu/thredds/catalog/GLODAP/catalog.html</t>
  </si>
  <si>
    <t>SOCAT</t>
  </si>
  <si>
    <t>LAMBDA-SSS/</t>
  </si>
  <si>
    <t>http://thredds.emodnet-physics.eu/thredds/catalog/fmrc/LAMBDA-SSS/catalog.html</t>
  </si>
  <si>
    <t>LAMBDA-SSS-MONTHLY-MEAN/</t>
  </si>
  <si>
    <t>http://thredds.emodnet-physics.eu/thredds/catalog/fmrc/LAMBDA-SSS-MONTHLY-MEAN/catalog.html</t>
  </si>
  <si>
    <t>EMODnet Physics - SEALEVEL_GLO_PHY_CLIMATE_L4_REP_OBSERVATIONS_008_057 MONTHLY MEAN/</t>
  </si>
  <si>
    <t>http://thredds.emodnet-physics.eu/thredds/SEALEVEL_GLO_PHY_CLIMATE_L4_REP_OBSERVATIONS_008_057_MONTHLY_MEAN.html</t>
  </si>
  <si>
    <t>EP_TDS_INT_HCXX_HF_GR_NRT</t>
  </si>
  <si>
    <t>EP_TDS_CMS_SIEX_SA_GR_NRT</t>
  </si>
  <si>
    <t>EP_TDS_UHS_SLEV_TG_TS_NRT</t>
  </si>
  <si>
    <t>EP_TDS_CMS_TEMP_SA_GR_NRT</t>
  </si>
  <si>
    <t>EP_TDS_SDN_TEMP_XX_GR_CLI</t>
  </si>
  <si>
    <t>EP_TDS_INT_UWNO_XX_GR_XXX</t>
  </si>
  <si>
    <t>EP_TDS_INT_TSMA_XX_GR_EUR</t>
  </si>
  <si>
    <t>EP_TDS_CMS_PSAL_XX_GR_C51</t>
  </si>
  <si>
    <t>EP_TDS_CMS_TEMP_XX_GR_C52</t>
  </si>
  <si>
    <t>https://thredds.emodnet-physics.eu/thredds/EP_TDS_INT_HCXX_HF_GR_NRT.html</t>
  </si>
  <si>
    <t>https://thredds.emodnet-physics.eu/thredds/remoteCatalogService?catalog=http://150.145.136.27:8080/thredds/EP_TDS_INT_HCXX_HF_GR_NRT.xml</t>
  </si>
  <si>
    <t>https://thredds.emodnet-physics.eu/thredds/EP_TDS_CMS_SIEX_SA_GR_NRT.html</t>
  </si>
  <si>
    <t>https://thredds.emodnet-physics.eu/thredds/EP_TDS_UHS_SLEV_TG_TS_NRT.html</t>
  </si>
  <si>
    <t>https://thredds.emodnet-physics.eu/thredds/EP_TDS_CMS_TEMP_SA_GR_NRT.html</t>
  </si>
  <si>
    <t>https://thredds.emodnet-physics.eu/thredds/EP_TDS_SDN_TEMP_XX_GR_CLI.html</t>
  </si>
  <si>
    <t>https://thredds.emodnet-physics.eu/thredds/EP_TDS_INT_UWNO_XX_GR_XXX.html</t>
  </si>
  <si>
    <t>https://thredds.emodnet-physics.eu/thredds/EP_TDS_INT_TSMA_XX_GR_EUR.html</t>
  </si>
  <si>
    <t>https://thredds.emodnet-physics.eu/thredds/remoteCatalogService?catalog=http://62.94.122.131/thredds/EP_TDS_CMS_PSAL_XX_GR_C51.xml</t>
  </si>
  <si>
    <t>https://thredds.emodnet-physics.eu/thredds/remoteCatalogService?catalog=http://62.94.122.131/thredds/EP_TDS_CMS_TEMP_XX_GR_C52.xml</t>
  </si>
  <si>
    <t>http://thredds.emodnet-physics.eu/thredds/catalog.htmlhttp://thredds.emodnet-physics.eu/thredds/catalog/SOCAT/catalog.html</t>
  </si>
  <si>
    <t>SEALEVEL_GLO_PHY_CLIMATE_L4_REP_OBSERVATIONS_008_057_MONTHLY_MEAN</t>
  </si>
  <si>
    <t>EP_MAP_SDN_PSAL_NN_GR_MED</t>
  </si>
  <si>
    <t xml:space="preserve">EMODnet Physics - Sea Salinity Climatology (1900-2013) in Mediterranean Sea - GridSeriesObservation - based on the SeaDataNet aggregated dataset - DIVA software v4.6.10 - mask: relative error threshold 0.5. </t>
  </si>
  <si>
    <t>https://www.emodnet-physics.eu/map</t>
  </si>
  <si>
    <t>EP_MAP_PSM_SLEV_TG_TS_TRE</t>
  </si>
  <si>
    <t xml:space="preserve">EMODnet Physics -  Relative Sea Level Trends  since 1900 - MultiPointTimeSeriesObservation  - Based on PSMSL aggregated dataset. Data Retrived 30/04/2018 from http://www.psmsl.org/data/obtaining; </t>
  </si>
  <si>
    <t>EP_MAP_PSM_SLEV_TG_TS_ANO</t>
  </si>
  <si>
    <t xml:space="preserve">EMODnet Physics -  Relative Sea Level Anomalies  since 1900 - MultiPointTimeSeriesObservation  - Based on PSMSL aggregated dataset. Data Retrived 30/04/2018 from http://www.psmsl.org/data/obtaining; </t>
  </si>
  <si>
    <t>EP_MAP_SDN_TEMP_NN_GR_ARC</t>
  </si>
  <si>
    <t xml:space="preserve">EMODnet Physics - Sea Temperature Climatology (1900-2013) in Arctic Sea - GridSeriesObservation - based on the SeaDataNet aggregated dataset - DIVA software v4.6.10 - mask: relative error threshold 0.5. </t>
  </si>
  <si>
    <t>EMODnet Physics - Salinity in the Water column - GridSeriesObservation - Monthly gridded analysis fields of Temperature profiles from the reprocessed (ISAS software) in-situ data collections (1900 - 201x). INSITU_GLO_TS_OA_REP_OBSERVATIONS_013_002_b - Developed by IFREMER for CMEMS</t>
  </si>
  <si>
    <t>EP_MAP_SDN_TEMP_NN_GR_BLS</t>
  </si>
  <si>
    <t xml:space="preserve">EMODnet Physics - Sea Temperature Climatology (1900-2013) in Black Sea - GridSeriesObservation - based on the SeaDataNet aggregated dataset - DIVA software v4.6.10 - mask: relative error threshold 0.5. </t>
  </si>
  <si>
    <t>EP_MAP_INT_TSMA_NN_GR_EUR</t>
  </si>
  <si>
    <t>EMODnet Physics - Total Suspended Matter - GridSeriesObservation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</si>
  <si>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EP_MAP_SON_SLEV_TG_TS_TRE</t>
  </si>
  <si>
    <t>EMODnet Physics -  Absolute Sea Level Trends  since 1900 - MultiPointTimeSeriesObservation  - Based on SONEL DB</t>
  </si>
  <si>
    <t>EP_MAP_SDN_TEMP_NN_GR_NWS</t>
  </si>
  <si>
    <t xml:space="preserve">EMODnet Physics - Sea Temperature Climatology (1900-2013) in North Sea /North West Shelf - GridSeriesObservation - based on the SeaDataNet aggregated dataset - DIVA software v4.6.10 - mask: relative error threshold 0.5. </t>
  </si>
  <si>
    <t>EP_MAP_SDN_TEMP_NN_GR_MED</t>
  </si>
  <si>
    <t xml:space="preserve">EMODnet Physics - Sea Temperature Climatology (1900-2013) in Mediterranean Sea - GridSeriesObservation - based on the SeaDataNet aggregated dataset - DIVA software v4.6.10 - mask: relative error threshold 0.5. </t>
  </si>
  <si>
    <t>EP_MAP_SDN_TEMP_NN_GR_IBI</t>
  </si>
  <si>
    <t xml:space="preserve">EMODnet Physics - Sea Temperature Climatology (1900-2013) in IBI Sea - GridSeriesObservation - based on the SeaDataNet aggregated dataset - DIVA software v4.6.10 - mask: relative error threshold 0.5. </t>
  </si>
  <si>
    <t>EP_MAP_CMS_SIEX_SA_GR_ARC</t>
  </si>
  <si>
    <t>EMODnet Physics - NRT Sea Ice Extend Arctic Sea - GridSeriesObservation -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</si>
  <si>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EP_MAP_SDN_PSAL_NN_GR_NWS</t>
  </si>
  <si>
    <t xml:space="preserve">EMODnet Physics - Sea Salinity Climatology (1900-2013) in North Sea /North West Shelf - GridSeriesObservation - based on the SeaDataNet aggregated dataset - DIVA software v4.6.10 - mask: relative error threshold 0.5. </t>
  </si>
  <si>
    <t>EP_MAP_SDN_PSAL_NN_GR_BAL</t>
  </si>
  <si>
    <t xml:space="preserve">EMODnet Physics - Sea Salinity Climatology (1900-2013) in Baltic Sea - GridSeriesObservation - based on the SeaDataNet aggregated dataset - DIVA software v4.6.10 - mask: relative error threshold 0.5. </t>
  </si>
  <si>
    <t>EP_MAP_CMS_TEMP_XX_GR_C51</t>
  </si>
  <si>
    <t>EMODnet Physics - Temperature in the Water column - GridSeriesObservation - Monthly gridded analysis fields of Temperature profiles from the reprocessed (ISAS software) in-situ data collections (1900 - 201x). INSITU_GLO_TS_OA_REP_OBSERVATIONS_013_002_b - Developed by IFREMER for CMEMS</t>
  </si>
  <si>
    <t>EP_MAP_MEO_PSAL_MM_PR_GLO</t>
  </si>
  <si>
    <t>EMODnet Physics - Collection of Water Salinity Profiles from MEOP - Marine Mammals  -  MultiPointProfileObservation - The marine mammal data were collected and made freely available by the International MEOP Consortium and the national programs that contribute to it. (http://www.meop.net)</t>
  </si>
  <si>
    <t>EP_MAP_SDN_TEMP_NN_GR_BAL</t>
  </si>
  <si>
    <t xml:space="preserve">EMODnet Physics - Sea Temperature Climatology (1900-2013) in Baltic Sea  - GridSeriesObservation - based on the SeaDataNet aggregated dataset - DIVA software v4.6.10 - mask: relative error threshold 0.5. </t>
  </si>
  <si>
    <t>EP_MAP_SDN_PSAL_NN_GR_IBI</t>
  </si>
  <si>
    <t xml:space="preserve">EMODnet Physics - Sea Salinity Climatology (1900-2013) in IBI  - GridSeriesObservation - based on the SeaDataNet aggregated dataset - DIVA software v4.6.10 - mask: relative error threshold 0.5. </t>
  </si>
  <si>
    <t>EP_MAP_SDN_PSAL_NN_GR_BLS</t>
  </si>
  <si>
    <t xml:space="preserve">EMODnet Physics - Sea Salinity Climatology (1900-2013) in Black Sea - GridSeriesObservation - based on the SeaDataNet aggregated dataset - DIVA software v4.6.10 - mask: relative error threshold 0.5. </t>
  </si>
  <si>
    <t>EP_MAP_MEO_TEMP_MM_PR_GLO</t>
  </si>
  <si>
    <t>EMODnet Physics - Collection of Water Temperature Profiles from MEOP - Marine Mammals  -  MultiPointProfileObservation - The marine mammal data were collected and made freely available by the International MEOP Consortium and the national programs that contribute to it. (http://www.meop.net)</t>
  </si>
  <si>
    <t>EP_MAP_INT_UWNO_NN_XX_INR</t>
  </si>
  <si>
    <t>EMODnet Physics - European Impulsive Noise Events Registry - GridSeriesObservation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</si>
  <si>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EP_MAP_SDN_PSAL_NN_GR_ARC</t>
  </si>
  <si>
    <t xml:space="preserve">EMODnet Physics - Sea Salinity Climatology (1900-2013) in Arctic Sea - GridSeriesObservation - based on the SeaDataNet aggregated dataset - DIVA software v4.6.10 - mask: relative error threshold 0.5. </t>
  </si>
  <si>
    <t>EP_MAP_INT_ALLP_AL_XX_NRT</t>
  </si>
  <si>
    <t xml:space="preserve">EMODnet Physics - DB of the NRT platforms in EMODnet Physics - Coordinates  </t>
  </si>
  <si>
    <t>EP_MAP_CMS_SIEX_SA_GR_ANT</t>
  </si>
  <si>
    <t>EMODnet Physics - NRT Sea Ice Extend Antarctic Sea - GridSeriesObservation -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</si>
  <si>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EP_MAP_INT_TEMP_PR_TS_DBA</t>
  </si>
  <si>
    <t>EMODnet Physics - DB of the platforms page collecting Water Column Temperature  - MultiProfileSeriesObservation</t>
  </si>
  <si>
    <t>EP_MAP_INT_PSAL_PR_TS_DBA</t>
  </si>
  <si>
    <t>EMODnet Physics - DB of the platforms page collecting Water Column Salinity  - MultiProfileSeriesObservation</t>
  </si>
  <si>
    <t>EP_MAP_INT_TEMP_DB_TS_DBA</t>
  </si>
  <si>
    <t>EMODnet Physics - DB of the Drifting Buoys platfrom page collecting Sea Surface Temperature  - MultiTrajectorySeriesObservation</t>
  </si>
  <si>
    <t>EP_MAP_INT_PSAL_DB_TS_DBA</t>
  </si>
  <si>
    <t>EMODnet Physics - DB of the Drifting Buoys platfrom page collecting Sea Surface Salinity   - MultiTrajectorySeriesObservation</t>
  </si>
  <si>
    <t>EP_MAP_INT_TEMP_FB_TS_DBA</t>
  </si>
  <si>
    <t>EMODnet Physics - DB of the FerryBox/Ships platfrom page collecting Sea Surface Temperature  - MultiTrajectorySeriesObservation</t>
  </si>
  <si>
    <t>EP_MAP_INT_PSAL_FB_TS_DBA</t>
  </si>
  <si>
    <t>EMODnet Physics - DB of the FerryBox/Ships platfrom page collecting Sea Surface Salinity  - MultiTrajectorySeriesObservation</t>
  </si>
  <si>
    <t>EP_MAP_INT_BGCH_FB_TS_DBA</t>
  </si>
  <si>
    <t>EMODnet Physics - DB of the FerryBox/Ships platfrom page collecting Sea Biogeochemical parameters  - MultiTrajectorySeriesObservation</t>
  </si>
  <si>
    <t>EP_MAP_INT_TEMP_GL_TS_DBA</t>
  </si>
  <si>
    <t>EMODnet Physics - DB of the Gliders platfrom page collecting Water column Temperature  - MultiTrajectorySeriesObservation</t>
  </si>
  <si>
    <t>EP_MAP_INT_PSAL_GL_TS_DBA</t>
  </si>
  <si>
    <t>EMODnet Physics - DB of the Gliders platfrom page collecting Water column Salinity  - MultiTrajectorySeriesObservation</t>
  </si>
  <si>
    <t>EP_MAP_INT_BGCH_GL_TS_DBA</t>
  </si>
  <si>
    <t>EMODnet Physics - DB of the Gliders platfrom page collecting Water column BioGeoChemical parameters  - MultiTrajectorySeriesObservation</t>
  </si>
  <si>
    <t>EP_MAP_INT_SLEV_TG_TS_DBA</t>
  </si>
  <si>
    <t>EMODnet Physics - DB of the Tide Gauges platfrom page collecting Sea Level  - MultiPointSeriesObservation</t>
  </si>
  <si>
    <t>EP_MAP_INT_TEMP_MO_TS_DBA</t>
  </si>
  <si>
    <t>EMODnet Physics - DB of the Mooring Buoys platfrom page collecting Water Column Temperature  - MultiPointSeriesObservation</t>
  </si>
  <si>
    <t>EP_MAP_INT_PSAL_MO_TS_DBA</t>
  </si>
  <si>
    <t>EMODnet Physics - DB of the Mooring Buoys platfrom page collecting Water Column Salinity  - MultiPointSeriesObservation</t>
  </si>
  <si>
    <t>EP_MAP_INT_BGCH_MO_TS_DBA</t>
  </si>
  <si>
    <t>EMODnet Physics - DB of the Mooring Buoys platfrom page collecting Water Column BioGeoChemical parameters  - MultiPointSeriesObservation</t>
  </si>
  <si>
    <t>EP_MAP_INT_WIND_MO_TS_DBA</t>
  </si>
  <si>
    <t>EMODnet Physics - DB of the Mooring Buoys platfrom page collecting Wind at ground/sea level - MultiPointSeriesObservation</t>
  </si>
  <si>
    <t>EP_MAP_INT_WAVE_MO_TS_DBA</t>
  </si>
  <si>
    <t>EMODnet Physics - DB of the Mooring Buoys platfrom page collecting Wave parameters - MultiPointSeriesObservation</t>
  </si>
  <si>
    <t>EP_MAP_INT_ATMO_MO_TS_DBA</t>
  </si>
  <si>
    <t>EMODnet Physics - DB of the Mooring Buoys platfrom page collecting Atmospheric and Meterological parameters at ground/sea level - MultiPointSeriesObservation</t>
  </si>
  <si>
    <t>EP_MAP_INT_UWNO_MO_TS_DBA</t>
  </si>
  <si>
    <t>EMODnet Physics - DB of the Mooring Buoys platfrom page collecting acoustic pollution/noise parameters - MultiPointSeriesObservation</t>
  </si>
  <si>
    <t>EP_MAP_INT_CURR_MO_TS_DBA</t>
  </si>
  <si>
    <t>EMODnet Physics - DB of the Mooring Buoys platfrom page collecting Sea Currents parameters - MultiPointSeriesObservation</t>
  </si>
  <si>
    <t>CURR</t>
  </si>
  <si>
    <t>EP_MAP_INT_OPTI_MO_TS_DBA</t>
  </si>
  <si>
    <t>EMODnet Physics - DB of the Mooring Buoys platfrom page collecting Sea Optical properties parameters - MultiPointSeriesObservation</t>
  </si>
  <si>
    <t>EP_MAP_INT_TEMP_MM_TS_DBA</t>
  </si>
  <si>
    <t>EMODnet Physics - DB of the Sea Mammals platfrom page collecting Water column Temperature  - MultiTrajectorySeriesObservation</t>
  </si>
  <si>
    <t>EP_MAP_INT_PSAL_MM_TS_DBA</t>
  </si>
  <si>
    <t>EMODnet Physics - DB of the Sea Mammals platfrom page collecting Water column Salinity  - MultiTrajectorySeriesObservation</t>
  </si>
  <si>
    <t>EP_MAP_INT_CURR_HR_TS_DBA</t>
  </si>
  <si>
    <t>EMODnet Physics - DB of theHF Radar platfrom page collecting Sea Surface Currents  -GridSeriesObservation</t>
  </si>
  <si>
    <t>EP_MAP_INT_RVFL_RS_TS_DBA</t>
  </si>
  <si>
    <t>EMODnet Physics - DB of the River Gauging Station platfrom page collecting River Flow - MultiPointSeriesObservation</t>
  </si>
  <si>
    <t>EP_MAP_INT_TEMP_CT_TS_DBA</t>
  </si>
  <si>
    <t>EMODnet Physics - DB of the CTD platforms page - Water Column Temperature  - MultiProfileSeriesObservation</t>
  </si>
  <si>
    <t>EP_MAP_INT_PSAL_CT_TS_DBA</t>
  </si>
  <si>
    <t>EMODnet Physics - DB of the CTD platforms page - Water Column Salinity  - MultiProfileSeriesObservation</t>
  </si>
  <si>
    <t>EP_MAP_INT_TEMP_ML_TS_DBA</t>
  </si>
  <si>
    <t>EMODnet Physics - DB of the Mini Logger platforms page - Water Column Temperature  - MultiProfileSeriesObservation</t>
  </si>
  <si>
    <t>EP_MAP_INT_PSAL_ML_TS_DBA</t>
  </si>
  <si>
    <t>EMODnet Physics - DB of the Mini Logger platforms page - Water Column Salinity  - MultiProfileSeriesObservation</t>
  </si>
  <si>
    <t>EP_MAP_INT_TEMP_AL_TS_TRE</t>
  </si>
  <si>
    <t>EMODnet Physics - DB of the platforms page with Reanalysis/Trends in Water Column Temperature   - MultiPointSeriesObservation</t>
  </si>
  <si>
    <t>EP_MAP_INT_PSAL_AL_TS_TRE</t>
  </si>
  <si>
    <t>EMODnet Physics - DB of the platforms page with Reanalysis/Trends in  Water Column Salinity   - MultiPointSeriesObservation</t>
  </si>
  <si>
    <t>EP_MAP_INT_CURR_AL_TS_TRE</t>
  </si>
  <si>
    <t>EMODnet Physics - DB of the platforms page with Reanalysis/Trends in  Sea Currentes   - MultiPointSeriesObservation</t>
  </si>
  <si>
    <t>EP_MAP_INT_WAVE_AL_TS_TRE</t>
  </si>
  <si>
    <t>EMODnet Physics - DB of the platforms page with Reanalysis/Trends in  Waves   - MultiPointSeriesObservation</t>
  </si>
  <si>
    <t>EP_MAP_INT_WIND_AL_TS_TRE</t>
  </si>
  <si>
    <t>EMODnet Physics - DB of the platforms page with Reanalysis/Trends in  Winds at ground/sea level   - MultiPointSeriesObservation</t>
  </si>
  <si>
    <t>EP_MAP_INT_BGCH_AL_TS_TRE</t>
  </si>
  <si>
    <t>EMODnet Physics - DB of the platforms page with Reanalysis/Trends in BioGeoChemical parameters   - MultiPointSeriesObservation</t>
  </si>
  <si>
    <t>EP_MAP_INT_ATMO_AL_TS_TRE</t>
  </si>
  <si>
    <t>EMODnet Physics - DB of the platforms page with Reanalysis/Trends in Atmospheric and Meterological parameters   - MultiPointSeriesObservation</t>
  </si>
  <si>
    <t>EP_MAP_INT_SLEV_AL_TS_TRE</t>
  </si>
  <si>
    <t>EMODnet Physics - DB of the platforms page with Reanalysis/Trends in Sea Level   - MultiPointSeriesObservation</t>
  </si>
  <si>
    <t>EP_MAP_INT_RVFL_AL_TS_TRE</t>
  </si>
  <si>
    <t>EMODnet Physics - DB of the platforms page with Reanalysis/Trends in River Flow  - MultiPointSeriesObservation</t>
  </si>
  <si>
    <t>EP_MAP_INT_OPTI_AL_TS_TRE</t>
  </si>
  <si>
    <t>EMODnet Physics - DB of the platforms page with Reanalysis/Trends in Optical properties of the Sea Water  - MultiPointSeriesObservation</t>
  </si>
  <si>
    <t>EP_MAP_INT_SIEx_SA_NN_ARC</t>
  </si>
  <si>
    <t>SIEx</t>
  </si>
  <si>
    <t>EP_MAP_INT_SIEx_SA_NN_ANT</t>
  </si>
  <si>
    <t/>
  </si>
  <si>
    <t>HCxX</t>
  </si>
  <si>
    <t>WaVE</t>
  </si>
  <si>
    <t>total</t>
  </si>
  <si>
    <t>total q-1</t>
  </si>
  <si>
    <t>see Products20201007</t>
  </si>
  <si>
    <t>see Products20201008</t>
  </si>
  <si>
    <t>see Products20201009</t>
  </si>
  <si>
    <t>Web Services are organized per item-interface to facilitate the tracking of their use. ERDDAP, THREDDS, web APIs, Widgets, GeoServer are providing data and products without any authentication or restriction. Some of the data that are presented on the mapviewer require authentication (e.g. coastal data from European istitution - data older than 60 days). All linked datasets are unrestricted.</t>
  </si>
  <si>
    <t>endpoint</t>
  </si>
  <si>
    <t>See Products20201007 column F</t>
  </si>
  <si>
    <r>
      <t>Marine and Coastal - tot: </t>
    </r>
    <r>
      <rPr>
        <sz val="10"/>
        <color rgb="FF444444"/>
        <rFont val="Arial"/>
        <family val="2"/>
      </rPr>
      <t>30</t>
    </r>
  </si>
  <si>
    <r>
      <t>Climate, Seasonal and Weather Forecasting - tot: </t>
    </r>
    <r>
      <rPr>
        <sz val="10"/>
        <color rgb="FF444444"/>
        <rFont val="Arial"/>
        <family val="2"/>
      </rPr>
      <t>13</t>
    </r>
  </si>
  <si>
    <r>
      <t>Marine Resource - tot: </t>
    </r>
    <r>
      <rPr>
        <sz val="10"/>
        <color rgb="FF444444"/>
        <rFont val="Arial"/>
        <family val="2"/>
      </rPr>
      <t>8</t>
    </r>
  </si>
  <si>
    <r>
      <t>Maritime Safety - tot: </t>
    </r>
    <r>
      <rPr>
        <sz val="10"/>
        <color rgb="FF444444"/>
        <rFont val="Arial"/>
        <family val="2"/>
      </rPr>
      <t>1</t>
    </r>
  </si>
  <si>
    <r>
      <t>Marine and Coastal - tot: </t>
    </r>
    <r>
      <rPr>
        <sz val="10"/>
        <color rgb="FF444444"/>
        <rFont val="Arial"/>
        <family val="2"/>
      </rPr>
      <t>11</t>
    </r>
  </si>
  <si>
    <r>
      <t>Climate, Seasonal and Weather Forecasting - tot: </t>
    </r>
    <r>
      <rPr>
        <sz val="10"/>
        <color rgb="FF444444"/>
        <rFont val="Arial"/>
        <family val="2"/>
      </rPr>
      <t>10</t>
    </r>
  </si>
  <si>
    <r>
      <t>Maritime Safety - tot: </t>
    </r>
    <r>
      <rPr>
        <sz val="10"/>
        <color rgb="FF444444"/>
        <rFont val="Arial"/>
        <family val="2"/>
      </rPr>
      <t>4</t>
    </r>
  </si>
  <si>
    <r>
      <t>Marine Resource - tot: </t>
    </r>
    <r>
      <rPr>
        <sz val="10"/>
        <color rgb="FF444444"/>
        <rFont val="Arial"/>
        <family val="2"/>
      </rPr>
      <t>4</t>
    </r>
  </si>
  <si>
    <r>
      <t>Marine and Coastal - tot: </t>
    </r>
    <r>
      <rPr>
        <sz val="10"/>
        <color rgb="FF444444"/>
        <rFont val="Arial"/>
        <family val="2"/>
      </rPr>
      <t>9</t>
    </r>
  </si>
  <si>
    <r>
      <t>Climate, Seasonal and Weather Forecasting - tot: </t>
    </r>
    <r>
      <rPr>
        <sz val="10"/>
        <color rgb="FF444444"/>
        <rFont val="Arial"/>
        <family val="2"/>
      </rPr>
      <t>9</t>
    </r>
  </si>
  <si>
    <r>
      <t>Marine and Coastal - tot: </t>
    </r>
    <r>
      <rPr>
        <sz val="10"/>
        <color rgb="FF444444"/>
        <rFont val="Arial"/>
        <family val="2"/>
      </rPr>
      <t>4</t>
    </r>
  </si>
  <si>
    <r>
      <t>Climate, Seasonal and Weather Forecasting - tot: </t>
    </r>
    <r>
      <rPr>
        <sz val="10"/>
        <color rgb="FF444444"/>
        <rFont val="Arial"/>
        <family val="2"/>
      </rPr>
      <t>1</t>
    </r>
  </si>
  <si>
    <r>
      <t>Marine and Coastal - tot: </t>
    </r>
    <r>
      <rPr>
        <sz val="10"/>
        <color rgb="FF444444"/>
        <rFont val="Arial"/>
        <family val="2"/>
      </rPr>
      <t>3</t>
    </r>
  </si>
  <si>
    <r>
      <t>Climate, Seasonal and Weather Forecasting - tot: </t>
    </r>
    <r>
      <rPr>
        <sz val="10"/>
        <color rgb="FF444444"/>
        <rFont val="Arial"/>
        <family val="2"/>
      </rPr>
      <t>2</t>
    </r>
  </si>
  <si>
    <r>
      <t>Marine Resource - tot: </t>
    </r>
    <r>
      <rPr>
        <sz val="10"/>
        <color rgb="FF444444"/>
        <rFont val="Arial"/>
        <family val="2"/>
      </rPr>
      <t>1</t>
    </r>
  </si>
  <si>
    <t>web form to download data from mapviewer if data is coastal and older than 60 days</t>
  </si>
  <si>
    <t>india</t>
  </si>
  <si>
    <t>indonesia</t>
  </si>
  <si>
    <t xml:space="preserve">palestina </t>
  </si>
  <si>
    <t>singapore</t>
  </si>
  <si>
    <t>During the period we added 70 new users giving information that is a very high value considering it is during the summer break. It is important to remember that the number of users here reported is only a limited number of the EMODnet Physics users and the form is asked to be filled only to users accessing for the first time to data that requires authentication (i.e. coastal data older than 60 days). The majority of EMODnet Physics data are downloadable without any authentication. We need also to correct the total number of users: an error in the extraction query filtered out 205 users - i.e. the total number for the previous period was 910, that now reached 980. Academia represents the majority about 50% in the period, about 58% overall, notably the users from business/private are keeping increasing (around 20%). Concerning the list of the users per country would be good to have the possibility to avoid to group per continents: the tracking tools resolve the ips vs country that would be the best level of information granularity to be reported.</t>
  </si>
  <si>
    <t>canada</t>
  </si>
  <si>
    <t>algeria</t>
  </si>
  <si>
    <t>australia</t>
  </si>
  <si>
    <t>Mediterranean Wind Wave Model</t>
  </si>
  <si>
    <t>EMODnet Physics enhances the services of the CMEMS In Situ Thematic Assembly Centre</t>
  </si>
  <si>
    <t>EMODnet Bathymetry &amp; Physics data supporting Sea Situational Awareness for tourist navigation</t>
  </si>
  <si>
    <t>EMODnet &amp; CMEMS together to build a framework for improving land boundary conditions in CMEMS regional products</t>
  </si>
  <si>
    <t>Validation of SAR satellite based information products (wave height) and combination with EMODnet station data (Significant Wave Height HS )</t>
  </si>
  <si>
    <t>Monitoring of global in situ real-time oceanographic data traffic and quality</t>
  </si>
  <si>
    <t>Making marine data available to the global scientific community: the UG-MESA marine services case</t>
  </si>
  <si>
    <t>Capitalising on EMODnet Radar Data for Water Dispersion Studies</t>
  </si>
  <si>
    <t>Making the establishment of regional oceanography systems easy: the Basque case</t>
  </si>
  <si>
    <t>Use cases are providing examples of how EMODnet Physics data can be used for both private and public downstream applications. The one about Wave Model (DHI) is by far the most read (617 total read, since it was published). It looks like that the EMODnet use case are helping advertising of such application and compnies, while promoting their services, are linking their users to the EMODnet cases. The team has recently provided the Secretariat with a three new user cases and we do encourage the publishing on the central portal (note: according Physics internal policy on use cases and in line with the evolition of the system towards a central system, we decided not to have use case on the thematic landing page) to let the users to use it to promote themsleves and, hence, EMODnet.</t>
  </si>
  <si>
    <t>The TRUST-IT technical monitoring shows that the web portal is performing well and is responsive. We anyhow recorded and reported some days of problems on the GeoServer and GeoNetwork interfaces. As described under the "issues" section, we took mitigation measures and eventually fixed the issues.</t>
  </si>
  <si>
    <t>The portal is processing towards the common visual harmonization recommendations as required and agreed during EMODnet SC and TWG, as well as it is including and removing any element (e.g. survey banner) as required by Secretariat.</t>
  </si>
  <si>
    <t>The metrics are in line with the users use of the EMODnet Physics sections: while they spend a limited time on the landing (background, news…) they interact with the mapviewer and platform pages - these are the key emodnet Physics products confirming the importance of the EMODnet Physics team in keeping developing and updating them. We also note a peak in the access to the video page - this is likely due to the fact that we published the recordings of the Fishing for Data Workshop. We suggest to start centralizing the access to this kind of materials from the central portal (as for as the use cases) and have on the thematic landing pages just a list of news/links that redirect to the central system. This may represent (from the user point of view) a smooth step towards the centralization of the access to the systems.</t>
  </si>
  <si>
    <t xml:space="preserve">EMODnet Physics mapviewer is by far the most used interface with an growing trend. </t>
  </si>
  <si>
    <t xml:space="preserve">While the landing page number of unique visits per day is stable, we recorded an increase of interactions on the mapviewer. The average number of unique views is  back to an average of about 5K unique visits per months  that is a good indicator, although there is the potential to get back twice the number (see e.g. the peak it was recorded in early 2018). To this aim we are keeping investing effort in expanding the number of avaialble datasets and keeping easining the access and download to these data. </t>
  </si>
  <si>
    <t xml:space="preserve">EMODnet Physics organizes data and products according the disseminitation interface therefore the volume of data is not avaialble for each single item. Most of the EMODent Physics products have a global coverage. During the period we continued the re-organization of the products, the product naminig convention, the publication of products that are subset or super-sets of the already avaialble products (this is particularly evident under ERDDAP), hence we have 349 products in total while the previos report we counted 258 products. It is important to highligh that the number of new added products is one order less (about ten). This activity will continue during next months to find eventually the best organization to provide the user a series of products easilty identifiable at a level of granularity that let to report understandable figures in the indicators (e.g. from line 335 to line 398 may became a single item - mapviewer data, and have a sheet showing the interaction for each single platform page - which is a EMODnet Physics developed product) </t>
  </si>
  <si>
    <t>https://piwik.vliz.be/index.php?module=CoreHome&amp;action=index&amp;idSite=25&amp;period=day&amp;date=yesterday#?idSite=25&amp;period=range&amp;date=2020-07-01,2020-10-01&amp;segment=&amp;category=General_Actions&amp;subcategory=General_Pages</t>
  </si>
  <si>
    <t>CMCC - Centro euro Mediterraneo sui Cambiamenti Climatici - Italy</t>
  </si>
  <si>
    <t xml:space="preserve">SOCAT - Surface Ocean CO2 Obsercation - (NCEI National Centers for Environmental Information) </t>
  </si>
  <si>
    <t xml:space="preserve">foundation </t>
  </si>
  <si>
    <t>log</t>
  </si>
  <si>
    <t>matomo</t>
  </si>
  <si>
    <t>EXT</t>
  </si>
  <si>
    <t>INT</t>
  </si>
  <si>
    <r>
      <t xml:space="preserve">Number of </t>
    </r>
    <r>
      <rPr>
        <b/>
        <sz val="10"/>
        <color rgb="FF333333"/>
        <rFont val="Open Sans"/>
        <family val="2"/>
      </rPr>
      <t>API</t>
    </r>
    <r>
      <rPr>
        <sz val="10"/>
        <color rgb="FF333333"/>
        <rFont val="Open Sans"/>
        <family val="2"/>
      </rPr>
      <t xml:space="preserve"> requests 
(this quarter)</t>
    </r>
  </si>
  <si>
    <r>
      <t xml:space="preserve">Trend # of API requests (%) </t>
    </r>
    <r>
      <rPr>
        <sz val="10"/>
        <color rgb="FF333333"/>
        <rFont val="Open Sans"/>
        <family val="2"/>
      </rPr>
      <t>[3]</t>
    </r>
  </si>
  <si>
    <t>we are recording the use of all the tracked interfaces and endpoints. For some we are resolving per single item/product (Geoserver, ERDDAP and THREDDS) while products map visualization are collected all together and it is not possible to have fine details per item yet. As planned we started implementing the use of matomo for some pages (i.e. the ones that are listed in www.emodnet-physics.eu/map/products) and during the period we recorded 1325 (internal logs counted 1343 that are highly comparable) visits (1233 unique), wind page is by far the most viewd (1166 visits - 1099 unique), other products of interest are surface currents, wave and salinity (the new SMOS derived product). This results confirms that the way we are re-organizing the system and the tracking of the use of the system would provide interesting figures for indicators. Concenting the visualization of map products, line 335 to 398, we used the system logs and the figure includes duplicates (a platform that presents e.g. temperature and salinity is counted in both the products). Starting from next report we propose to report on "interface" use instead of providing figures for each single item. We do think that this aggregated figures is more interesting and clean for monitoring usage trends with the possibility to add comments about which are the most used products of the period.</t>
  </si>
  <si>
    <t>During this quarter we recorded a reduced use of the platform page visualization and an increase of the manual data donwload, that can indicate the use of EMODnet Physics portal for studying a specific area (you need to identify the sources and then e.g. you download all the available data for a given period). it is important to remember that the number of WMS and WFS reported in 1B limited to https://www.emodnet-physics.eu/Map/Service/GeoServerDefaultWMS.aspx and https://www.emodnet-physics.eu/Map/Service/GeoServerDefaultWFS.aspx, while the use of WMS/WFS layers (GeoServer) is tracked and reported under 2B. The use of APIs is in line with the previous period indicating that no major new "consumer" started using these interface.</t>
  </si>
  <si>
    <t>section 33</t>
  </si>
  <si>
    <t>GeoSERVER</t>
  </si>
  <si>
    <t>ERDDAP</t>
  </si>
  <si>
    <t>THREDDS</t>
  </si>
  <si>
    <t>mapviewer - platform page</t>
  </si>
  <si>
    <t>na</t>
  </si>
  <si>
    <t>ns</t>
  </si>
  <si>
    <t>8.2 Visual Harmonisation score</t>
  </si>
  <si>
    <r>
      <t xml:space="preserve">Score [1]
</t>
    </r>
    <r>
      <rPr>
        <sz val="10"/>
        <color rgb="FF333333"/>
        <rFont val="Open Sans"/>
      </rPr>
      <t>(3 1 0)</t>
    </r>
  </si>
  <si>
    <r>
      <t xml:space="preserve">Trend
</t>
    </r>
    <r>
      <rPr>
        <sz val="10"/>
        <color rgb="FF333333"/>
        <rFont val="Open Sans"/>
      </rPr>
      <t>(+ - =)</t>
    </r>
  </si>
  <si>
    <t>=</t>
  </si>
  <si>
    <t xml:space="preserve"> 15/15</t>
  </si>
  <si>
    <t>16 /21</t>
  </si>
  <si>
    <t>see image</t>
  </si>
  <si>
    <t>There's no Seach icon, just text on a white background. Maybe use this -&gt; see central portal</t>
  </si>
  <si>
    <t>+</t>
  </si>
  <si>
    <t xml:space="preserve"> 18/21</t>
  </si>
  <si>
    <t>are missing some menu voices on the footer - look central portal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</si>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</sst>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52">
    <font>
      <sz val="11"/>
      <color theme="1"/>
      <name val="Calibri"/>
      <family val="2"/>
      <scheme val="minor"/>
    </font>
    <font>
      <sz val="12"/>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1"/>
      <color theme="1"/>
      <name val="Calibri"/>
      <family val="2"/>
      <scheme val="minor"/>
    </font>
    <font>
      <sz val="10"/>
      <color theme="1"/>
      <name val="Open Sans"/>
    </font>
    <font>
      <b/>
      <sz val="14"/>
      <color rgb="FF333333"/>
      <name val="Open Sans"/>
      <family val="2"/>
    </font>
    <font>
      <sz val="14"/>
      <color rgb="FF333333"/>
      <name val="Open Sans"/>
      <family val="2"/>
    </font>
    <font>
      <i/>
      <sz val="14"/>
      <color theme="8" tint="-0.249977111117893"/>
      <name val="Open Sans"/>
      <family val="2"/>
    </font>
    <font>
      <i/>
      <sz val="14"/>
      <color theme="8" tint="-0.249977111117893"/>
      <name val="Calibri"/>
      <family val="2"/>
      <scheme val="minor"/>
    </font>
    <font>
      <i/>
      <sz val="14"/>
      <color rgb="FF333333"/>
      <name val="Open Sans"/>
      <family val="2"/>
    </font>
    <font>
      <sz val="14"/>
      <color theme="1"/>
      <name val="Open Sans"/>
      <family val="2"/>
    </font>
    <font>
      <sz val="10"/>
      <color rgb="FF333333"/>
      <name val="Open Sans"/>
    </font>
    <font>
      <sz val="10"/>
      <color theme="1"/>
      <name val="Calibri"/>
      <family val="2"/>
      <scheme val="minor"/>
    </font>
    <font>
      <sz val="11"/>
      <color rgb="FF333333"/>
      <name val="Open Sans"/>
    </font>
    <font>
      <sz val="11"/>
      <color rgb="FF000000"/>
      <name val="Calibri"/>
      <family val="2"/>
      <scheme val="minor"/>
    </font>
    <font>
      <sz val="8"/>
      <name val="Calibri"/>
      <family val="2"/>
      <scheme val="minor"/>
    </font>
    <font>
      <sz val="10"/>
      <color theme="0" tint="-0.34998626667073579"/>
      <name val="Open Sans"/>
      <family val="2"/>
    </font>
    <font>
      <sz val="10"/>
      <color theme="1"/>
      <name val="Open Sans"/>
      <family val="2"/>
    </font>
    <font>
      <sz val="10"/>
      <color rgb="FF444444"/>
      <name val="Arial"/>
      <family val="2"/>
    </font>
    <font>
      <sz val="14"/>
      <name val="Open Sans"/>
      <family val="2"/>
    </font>
    <font>
      <sz val="11"/>
      <color theme="1"/>
      <name val="Calibri"/>
      <family val="2"/>
    </font>
    <font>
      <b/>
      <sz val="10"/>
      <color rgb="FF333333"/>
      <name val="Open Sans"/>
    </font>
    <font>
      <i/>
      <sz val="10"/>
      <color rgb="FF333333"/>
      <name val="Open Sans"/>
    </font>
    <font>
      <sz val="11"/>
      <name val="Arial"/>
      <family val="2"/>
    </font>
    <font>
      <i/>
      <sz val="11"/>
      <color rgb="FF333333"/>
      <name val="Open Sans"/>
    </font>
  </fonts>
  <fills count="11">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FFFF00"/>
        <bgColor indexed="64"/>
      </patternFill>
    </fill>
    <fill>
      <patternFill patternType="solid">
        <fgColor rgb="FF92D050"/>
        <bgColor indexed="64"/>
      </patternFill>
    </fill>
    <fill>
      <patternFill patternType="solid">
        <fgColor rgb="FFDAEEF3"/>
        <bgColor rgb="FFDAEEF3"/>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4">
    <xf numFmtId="0" fontId="0" fillId="0" borderId="0"/>
    <xf numFmtId="9" fontId="30" fillId="0" borderId="0" applyFont="0" applyFill="0" applyBorder="0" applyAlignment="0" applyProtection="0"/>
    <xf numFmtId="0" fontId="1" fillId="0" borderId="0"/>
    <xf numFmtId="0" fontId="30" fillId="0" borderId="0"/>
  </cellStyleXfs>
  <cellXfs count="271">
    <xf numFmtId="0" fontId="0" fillId="0" borderId="0" xfId="0"/>
    <xf numFmtId="0" fontId="3" fillId="3" borderId="1" xfId="0" applyFont="1" applyFill="1" applyBorder="1" applyAlignment="1">
      <alignment horizontal="left" wrapText="1"/>
    </xf>
    <xf numFmtId="0" fontId="6" fillId="3" borderId="1" xfId="0" applyFont="1" applyFill="1" applyBorder="1" applyAlignment="1">
      <alignment horizontal="justify" vertical="center" wrapText="1"/>
    </xf>
    <xf numFmtId="0" fontId="5" fillId="0" borderId="1" xfId="0" applyFont="1" applyBorder="1" applyAlignment="1">
      <alignment horizontal="left" vertical="center" wrapText="1"/>
    </xf>
    <xf numFmtId="0" fontId="2" fillId="0" borderId="0" xfId="0" applyFont="1" applyAlignment="1">
      <alignment horizontal="justify" vertical="center"/>
    </xf>
    <xf numFmtId="0" fontId="2" fillId="3" borderId="1" xfId="0" applyFont="1" applyFill="1" applyBorder="1" applyAlignment="1">
      <alignment horizontal="center" wrapText="1"/>
    </xf>
    <xf numFmtId="0" fontId="7" fillId="0" borderId="0" xfId="0" applyFont="1"/>
    <xf numFmtId="0" fontId="5" fillId="0" borderId="0" xfId="0" applyFont="1" applyAlignment="1">
      <alignment vertical="center"/>
    </xf>
    <xf numFmtId="0" fontId="2" fillId="0" borderId="0" xfId="0" applyFont="1"/>
    <xf numFmtId="0" fontId="6"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wrapText="1"/>
    </xf>
    <xf numFmtId="0" fontId="7" fillId="0" borderId="0" xfId="0" applyFont="1" applyAlignment="1">
      <alignment vertical="center"/>
    </xf>
    <xf numFmtId="0" fontId="8" fillId="0" borderId="0" xfId="0" applyFont="1" applyAlignment="1">
      <alignment vertical="center"/>
    </xf>
    <xf numFmtId="0" fontId="2" fillId="0" borderId="0" xfId="0" applyFont="1" applyAlignment="1">
      <alignment vertical="center"/>
    </xf>
    <xf numFmtId="0" fontId="6" fillId="3" borderId="1" xfId="0" applyFont="1" applyFill="1" applyBorder="1" applyAlignment="1">
      <alignment horizontal="justify" vertical="center"/>
    </xf>
    <xf numFmtId="0" fontId="9" fillId="0" borderId="1" xfId="0" applyFont="1" applyBorder="1" applyAlignment="1">
      <alignment wrapText="1"/>
    </xf>
    <xf numFmtId="0" fontId="10" fillId="0" borderId="0" xfId="0" applyFont="1"/>
    <xf numFmtId="0" fontId="2" fillId="0" borderId="1" xfId="0" applyFont="1" applyBorder="1" applyAlignment="1">
      <alignment horizontal="left"/>
    </xf>
    <xf numFmtId="0" fontId="2" fillId="0" borderId="1" xfId="0" applyFont="1" applyFill="1" applyBorder="1" applyAlignment="1">
      <alignment horizontal="center"/>
    </xf>
    <xf numFmtId="0" fontId="2" fillId="3" borderId="1" xfId="0" applyFont="1" applyFill="1" applyBorder="1" applyAlignment="1">
      <alignment horizontal="right" wrapText="1"/>
    </xf>
    <xf numFmtId="0" fontId="5" fillId="0" borderId="1" xfId="0" applyFont="1" applyBorder="1" applyAlignment="1">
      <alignment horizontal="justify" vertical="center" wrapText="1"/>
    </xf>
    <xf numFmtId="0" fontId="5" fillId="0" borderId="0" xfId="0" applyFont="1" applyFill="1"/>
    <xf numFmtId="0" fontId="3" fillId="3" borderId="2" xfId="0" applyFont="1" applyFill="1" applyBorder="1" applyAlignment="1">
      <alignment horizontal="left" wrapText="1"/>
    </xf>
    <xf numFmtId="0" fontId="2" fillId="0" borderId="1" xfId="0" applyFont="1" applyBorder="1" applyAlignment="1">
      <alignment vertical="center" wrapText="1"/>
    </xf>
    <xf numFmtId="0" fontId="11" fillId="0" borderId="0" xfId="0" applyFont="1"/>
    <xf numFmtId="0" fontId="5" fillId="0" borderId="1" xfId="0" applyFont="1" applyBorder="1" applyAlignment="1">
      <alignment horizontal="justify" vertical="center" wrapText="1"/>
    </xf>
    <xf numFmtId="0" fontId="2"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Border="1" applyAlignment="1">
      <alignment horizontal="center" vertical="center" wrapText="1"/>
    </xf>
    <xf numFmtId="0" fontId="2" fillId="0" borderId="1" xfId="0" applyFont="1" applyFill="1" applyBorder="1" applyAlignment="1">
      <alignment vertical="center" wrapText="1"/>
    </xf>
    <xf numFmtId="0" fontId="12" fillId="5" borderId="2" xfId="0" applyFont="1" applyFill="1" applyBorder="1" applyAlignment="1">
      <alignment horizontal="center" wrapText="1"/>
    </xf>
    <xf numFmtId="0" fontId="2" fillId="0" borderId="1" xfId="0" applyFont="1" applyBorder="1" applyAlignment="1">
      <alignment horizontal="center" vertical="center" wrapText="1"/>
    </xf>
    <xf numFmtId="0" fontId="6" fillId="0" borderId="0" xfId="0" applyFont="1" applyAlignment="1">
      <alignment vertical="center"/>
    </xf>
    <xf numFmtId="0" fontId="2" fillId="0" borderId="0" xfId="0" applyFont="1" applyAlignment="1">
      <alignment wrapText="1"/>
    </xf>
    <xf numFmtId="0" fontId="5" fillId="0" borderId="0" xfId="0" applyFont="1" applyBorder="1" applyAlignment="1">
      <alignment vertical="center"/>
    </xf>
    <xf numFmtId="0" fontId="2" fillId="0" borderId="0" xfId="0" applyFont="1" applyBorder="1"/>
    <xf numFmtId="0" fontId="14" fillId="0" borderId="1" xfId="0" applyFont="1" applyBorder="1" applyAlignment="1">
      <alignment horizontal="center" vertical="center" wrapText="1"/>
    </xf>
    <xf numFmtId="0" fontId="5" fillId="0" borderId="0" xfId="0" applyFont="1"/>
    <xf numFmtId="0" fontId="5" fillId="0" borderId="0" xfId="0" applyFont="1" applyAlignment="1"/>
    <xf numFmtId="0" fontId="6" fillId="0" borderId="0" xfId="0" applyFont="1" applyAlignment="1"/>
    <xf numFmtId="0" fontId="6" fillId="0" borderId="1" xfId="0" applyFont="1" applyBorder="1" applyAlignment="1">
      <alignment horizontal="justify" vertical="center"/>
    </xf>
    <xf numFmtId="0" fontId="16" fillId="0" borderId="0" xfId="0" applyFont="1"/>
    <xf numFmtId="0" fontId="4" fillId="0" borderId="2" xfId="0" applyFont="1" applyBorder="1" applyAlignment="1">
      <alignment horizontal="center" vertical="center" wrapText="1"/>
    </xf>
    <xf numFmtId="0" fontId="7" fillId="0" borderId="0" xfId="0" applyFont="1" applyAlignment="1">
      <alignment vertical="top"/>
    </xf>
    <xf numFmtId="0" fontId="8" fillId="0" borderId="0" xfId="0" applyFont="1" applyAlignment="1">
      <alignment vertical="top"/>
    </xf>
    <xf numFmtId="0" fontId="4" fillId="0" borderId="0" xfId="0" applyFont="1" applyBorder="1" applyAlignment="1">
      <alignment horizontal="center" vertical="top" wrapText="1"/>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2" fillId="4" borderId="1" xfId="0" applyFont="1" applyFill="1" applyBorder="1" applyAlignment="1">
      <alignment horizontal="center" vertical="top" wrapText="1"/>
    </xf>
    <xf numFmtId="0" fontId="2" fillId="0" borderId="0" xfId="0" applyFont="1" applyAlignment="1">
      <alignment vertical="top"/>
    </xf>
    <xf numFmtId="0" fontId="15" fillId="0" borderId="0" xfId="0" applyFont="1" applyAlignment="1">
      <alignment vertical="top"/>
    </xf>
    <xf numFmtId="0" fontId="11" fillId="0" borderId="0" xfId="0" applyFont="1" applyAlignment="1">
      <alignment vertical="top"/>
    </xf>
    <xf numFmtId="0" fontId="2" fillId="0" borderId="1" xfId="0" applyFont="1" applyFill="1" applyBorder="1" applyAlignment="1">
      <alignment horizontal="center" vertical="top" wrapText="1"/>
    </xf>
    <xf numFmtId="0" fontId="5" fillId="0" borderId="0" xfId="0" applyFont="1" applyAlignment="1">
      <alignment vertical="top"/>
    </xf>
    <xf numFmtId="0" fontId="3" fillId="2" borderId="0" xfId="0" applyFont="1" applyFill="1" applyBorder="1" applyAlignment="1">
      <alignment vertical="top"/>
    </xf>
    <xf numFmtId="0" fontId="3" fillId="0" borderId="0" xfId="0" applyFont="1" applyAlignment="1">
      <alignment vertical="top"/>
    </xf>
    <xf numFmtId="0" fontId="12" fillId="5" borderId="1" xfId="0" applyFont="1" applyFill="1" applyBorder="1" applyAlignment="1">
      <alignment horizontal="center" wrapText="1"/>
    </xf>
    <xf numFmtId="0" fontId="17" fillId="2" borderId="0" xfId="0" applyFont="1" applyFill="1" applyBorder="1" applyAlignment="1">
      <alignment vertical="top"/>
    </xf>
    <xf numFmtId="0" fontId="3" fillId="0" borderId="0" xfId="0" applyFont="1" applyFill="1" applyBorder="1" applyAlignment="1">
      <alignment vertical="center"/>
    </xf>
    <xf numFmtId="0" fontId="2" fillId="0" borderId="0" xfId="0" applyFont="1" applyBorder="1" applyAlignment="1">
      <alignment horizontal="center" vertical="top" wrapText="1"/>
    </xf>
    <xf numFmtId="0" fontId="4" fillId="3" borderId="3" xfId="0" applyFont="1" applyFill="1" applyBorder="1" applyAlignment="1">
      <alignment horizontal="center" wrapText="1"/>
    </xf>
    <xf numFmtId="0" fontId="4" fillId="0" borderId="0" xfId="0" applyFont="1" applyFill="1" applyBorder="1" applyAlignment="1">
      <alignment horizontal="center" vertical="center" wrapText="1"/>
    </xf>
    <xf numFmtId="0" fontId="3" fillId="3" borderId="1" xfId="0" applyFont="1" applyFill="1" applyBorder="1" applyAlignment="1">
      <alignment horizontal="center" wrapText="1"/>
    </xf>
    <xf numFmtId="0" fontId="4" fillId="6" borderId="7" xfId="0" applyFont="1" applyFill="1" applyBorder="1" applyAlignment="1">
      <alignment horizontal="center" vertical="center" wrapText="1"/>
    </xf>
    <xf numFmtId="14" fontId="4" fillId="0" borderId="7"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19" fillId="7" borderId="10" xfId="0" applyFont="1" applyFill="1" applyBorder="1" applyAlignment="1">
      <alignment vertical="center" wrapText="1"/>
    </xf>
    <xf numFmtId="0" fontId="19" fillId="7" borderId="11" xfId="0" applyFont="1" applyFill="1" applyBorder="1" applyAlignment="1">
      <alignment vertical="center" wrapText="1"/>
    </xf>
    <xf numFmtId="0" fontId="5" fillId="0" borderId="11" xfId="0" applyFont="1" applyBorder="1" applyAlignment="1">
      <alignment horizontal="justify" vertical="center" wrapText="1"/>
    </xf>
    <xf numFmtId="0" fontId="5" fillId="2" borderId="11" xfId="0" applyFont="1" applyFill="1" applyBorder="1" applyAlignment="1">
      <alignment horizontal="justify" vertical="center" wrapText="1"/>
    </xf>
    <xf numFmtId="0" fontId="20" fillId="0" borderId="0" xfId="0" applyFont="1" applyAlignment="1">
      <alignment horizontal="justify" vertical="center"/>
    </xf>
    <xf numFmtId="0" fontId="3" fillId="3" borderId="2" xfId="0" applyFont="1" applyFill="1" applyBorder="1" applyAlignment="1">
      <alignment horizontal="center" wrapText="1"/>
    </xf>
    <xf numFmtId="0" fontId="21" fillId="0" borderId="0" xfId="0" applyFont="1"/>
    <xf numFmtId="0" fontId="5" fillId="2" borderId="10" xfId="0" applyFont="1" applyFill="1" applyBorder="1" applyAlignment="1">
      <alignment horizontal="justify" vertical="center" wrapText="1"/>
    </xf>
    <xf numFmtId="0" fontId="4" fillId="0" borderId="1" xfId="0" applyFont="1" applyBorder="1" applyAlignment="1">
      <alignment horizontal="center" vertical="center" wrapText="1"/>
    </xf>
    <xf numFmtId="0" fontId="4" fillId="3" borderId="4" xfId="0" applyFont="1" applyFill="1" applyBorder="1" applyAlignment="1">
      <alignment horizontal="center" vertical="center" wrapText="1"/>
    </xf>
    <xf numFmtId="0" fontId="4" fillId="3" borderId="1" xfId="0" applyFont="1" applyFill="1" applyBorder="1" applyAlignment="1">
      <alignment horizontal="center" wrapText="1"/>
    </xf>
    <xf numFmtId="0" fontId="4" fillId="5" borderId="2" xfId="0" applyFont="1" applyFill="1" applyBorder="1" applyAlignment="1">
      <alignment horizontal="center" wrapText="1"/>
    </xf>
    <xf numFmtId="0" fontId="22" fillId="0" borderId="0" xfId="0" applyFont="1"/>
    <xf numFmtId="0" fontId="2"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23" fillId="0" borderId="0" xfId="0" applyFont="1"/>
    <xf numFmtId="0" fontId="8" fillId="0" borderId="0" xfId="0" applyFont="1"/>
    <xf numFmtId="0" fontId="24" fillId="0" borderId="0" xfId="0" applyFont="1" applyAlignment="1"/>
    <xf numFmtId="0" fontId="2" fillId="0" borderId="0" xfId="0" applyFont="1" applyAlignment="1"/>
    <xf numFmtId="0" fontId="25" fillId="0" borderId="0" xfId="0" applyFont="1"/>
    <xf numFmtId="0" fontId="5" fillId="0" borderId="12" xfId="0" applyFont="1" applyBorder="1" applyAlignment="1">
      <alignment vertical="center" wrapText="1"/>
    </xf>
    <xf numFmtId="0" fontId="5" fillId="0" borderId="10" xfId="0" applyFont="1" applyBorder="1" applyAlignment="1">
      <alignment vertical="center" wrapText="1"/>
    </xf>
    <xf numFmtId="0" fontId="17" fillId="2" borderId="0" xfId="0" applyFont="1" applyFill="1" applyAlignment="1">
      <alignment vertical="top"/>
    </xf>
    <xf numFmtId="0" fontId="2" fillId="2" borderId="0" xfId="0" applyFont="1" applyFill="1" applyAlignment="1">
      <alignment vertical="top"/>
    </xf>
    <xf numFmtId="0" fontId="8" fillId="2" borderId="0" xfId="0" applyFont="1" applyFill="1" applyAlignment="1">
      <alignment vertical="top"/>
    </xf>
    <xf numFmtId="0" fontId="16" fillId="2" borderId="0" xfId="0" applyFont="1" applyFill="1"/>
    <xf numFmtId="0" fontId="2" fillId="0" borderId="0" xfId="0" applyFont="1" applyAlignment="1">
      <alignment vertical="top" wrapText="1"/>
    </xf>
    <xf numFmtId="0" fontId="5" fillId="0" borderId="12" xfId="0" applyFont="1" applyBorder="1" applyAlignment="1">
      <alignment horizontal="justify" vertical="center" wrapText="1"/>
    </xf>
    <xf numFmtId="0" fontId="5" fillId="2" borderId="12" xfId="0" applyFont="1" applyFill="1" applyBorder="1" applyAlignment="1">
      <alignment horizontal="left" vertical="center" wrapText="1"/>
    </xf>
    <xf numFmtId="0" fontId="3" fillId="0" borderId="1" xfId="0" applyFont="1" applyFill="1" applyBorder="1" applyAlignment="1">
      <alignment horizontal="right" vertical="center" wrapText="1"/>
    </xf>
    <xf numFmtId="0" fontId="4" fillId="3" borderId="1" xfId="0" applyFont="1" applyFill="1" applyBorder="1" applyAlignment="1">
      <alignment horizontal="center" wrapText="1"/>
    </xf>
    <xf numFmtId="0" fontId="27" fillId="0" borderId="0" xfId="0" applyFont="1" applyAlignment="1">
      <alignment vertical="top"/>
    </xf>
    <xf numFmtId="0" fontId="28" fillId="0" borderId="0" xfId="0" applyFont="1"/>
    <xf numFmtId="0" fontId="5" fillId="0" borderId="0" xfId="0" applyFont="1" applyFill="1" applyAlignment="1">
      <alignment vertical="top"/>
    </xf>
    <xf numFmtId="14" fontId="4" fillId="0" borderId="1" xfId="0" applyNumberFormat="1" applyFont="1" applyBorder="1" applyAlignment="1">
      <alignment horizontal="center" vertical="top" wrapText="1"/>
    </xf>
    <xf numFmtId="14" fontId="2" fillId="0" borderId="1" xfId="0" applyNumberFormat="1" applyFont="1" applyBorder="1" applyAlignment="1">
      <alignment horizontal="center" vertical="top" wrapText="1"/>
    </xf>
    <xf numFmtId="0" fontId="31" fillId="0" borderId="1" xfId="0" applyFont="1" applyBorder="1" applyAlignment="1">
      <alignment horizontal="left" vertical="center" wrapText="1"/>
    </xf>
    <xf numFmtId="0" fontId="12" fillId="0" borderId="1" xfId="0" applyFont="1" applyBorder="1" applyAlignment="1">
      <alignment horizontal="center" wrapText="1"/>
    </xf>
    <xf numFmtId="0" fontId="0" fillId="0" borderId="0" xfId="0" applyAlignment="1">
      <alignment horizontal="center"/>
    </xf>
    <xf numFmtId="0" fontId="2" fillId="3" borderId="2" xfId="0" applyFont="1" applyFill="1" applyBorder="1" applyAlignment="1">
      <alignment horizontal="center" wrapText="1"/>
    </xf>
    <xf numFmtId="9" fontId="2" fillId="0" borderId="1" xfId="1" applyFont="1" applyBorder="1" applyAlignment="1">
      <alignment horizontal="center" vertical="center" wrapText="1"/>
    </xf>
    <xf numFmtId="0" fontId="32" fillId="0" borderId="0" xfId="0" applyFont="1" applyAlignment="1">
      <alignment vertical="center"/>
    </xf>
    <xf numFmtId="0" fontId="33" fillId="0" borderId="0" xfId="0" applyFont="1" applyAlignment="1">
      <alignment vertical="center"/>
    </xf>
    <xf numFmtId="0" fontId="34" fillId="0" borderId="0" xfId="0" applyFont="1"/>
    <xf numFmtId="0" fontId="35" fillId="0" borderId="0" xfId="0" applyFont="1"/>
    <xf numFmtId="0" fontId="36" fillId="3" borderId="1" xfId="0" applyFont="1" applyFill="1" applyBorder="1" applyAlignment="1">
      <alignment horizontal="center" wrapText="1"/>
    </xf>
    <xf numFmtId="0" fontId="33" fillId="0" borderId="0" xfId="0" applyFont="1"/>
    <xf numFmtId="0" fontId="33" fillId="0" borderId="0" xfId="0" applyFont="1" applyAlignment="1">
      <alignment wrapText="1"/>
    </xf>
    <xf numFmtId="0" fontId="36" fillId="0" borderId="1" xfId="0" applyFont="1" applyBorder="1" applyAlignment="1">
      <alignment horizontal="center" vertical="center" wrapText="1"/>
    </xf>
    <xf numFmtId="0" fontId="32" fillId="3" borderId="2" xfId="0" applyFont="1" applyFill="1" applyBorder="1" applyAlignment="1">
      <alignment horizontal="left" wrapText="1"/>
    </xf>
    <xf numFmtId="0" fontId="33" fillId="3" borderId="1" xfId="0" applyFont="1" applyFill="1" applyBorder="1" applyAlignment="1">
      <alignment horizontal="center" wrapText="1"/>
    </xf>
    <xf numFmtId="0" fontId="33" fillId="0" borderId="1" xfId="0" applyFont="1" applyBorder="1" applyAlignment="1">
      <alignment horizontal="left" vertical="center" wrapText="1"/>
    </xf>
    <xf numFmtId="0" fontId="33" fillId="0" borderId="1" xfId="0" applyFont="1" applyBorder="1" applyAlignment="1">
      <alignment horizontal="center" vertical="center" wrapText="1"/>
    </xf>
    <xf numFmtId="9" fontId="33" fillId="0" borderId="1" xfId="1" applyFont="1" applyBorder="1" applyAlignment="1">
      <alignment horizontal="center" vertical="center" wrapText="1"/>
    </xf>
    <xf numFmtId="0" fontId="33" fillId="0" borderId="0" xfId="0" applyFont="1" applyFill="1"/>
    <xf numFmtId="0" fontId="33" fillId="0" borderId="0" xfId="0" applyFont="1" applyBorder="1" applyAlignment="1">
      <alignment horizontal="left" vertical="center" wrapText="1"/>
    </xf>
    <xf numFmtId="0" fontId="33" fillId="0" borderId="0" xfId="0" applyFont="1" applyBorder="1" applyAlignment="1">
      <alignment horizontal="center" vertical="center" wrapText="1"/>
    </xf>
    <xf numFmtId="9" fontId="33" fillId="0" borderId="0" xfId="1" applyFont="1" applyBorder="1" applyAlignment="1">
      <alignment horizontal="center" vertical="center" wrapText="1"/>
    </xf>
    <xf numFmtId="0" fontId="33" fillId="0" borderId="0" xfId="0" applyFont="1" applyFill="1" applyBorder="1" applyAlignment="1">
      <alignment vertical="center"/>
    </xf>
    <xf numFmtId="0" fontId="33" fillId="0" borderId="0" xfId="0" applyFont="1" applyFill="1" applyBorder="1"/>
    <xf numFmtId="0" fontId="33" fillId="0" borderId="0" xfId="0" applyFont="1" applyBorder="1" applyAlignment="1">
      <alignment vertical="center"/>
    </xf>
    <xf numFmtId="0" fontId="33" fillId="0" borderId="0" xfId="0" applyFont="1" applyBorder="1"/>
    <xf numFmtId="0" fontId="32" fillId="2" borderId="0" xfId="0" applyFont="1" applyFill="1" applyAlignment="1">
      <alignment vertical="top"/>
    </xf>
    <xf numFmtId="0" fontId="33" fillId="2" borderId="0" xfId="0" applyFont="1" applyFill="1" applyAlignment="1">
      <alignment vertical="top"/>
    </xf>
    <xf numFmtId="0" fontId="33" fillId="0" borderId="0" xfId="0" applyFont="1" applyAlignment="1">
      <alignment horizontal="left" vertical="top" wrapText="1"/>
    </xf>
    <xf numFmtId="0" fontId="33" fillId="8" borderId="0" xfId="0" applyFont="1" applyFill="1" applyAlignment="1">
      <alignment vertical="top" wrapText="1"/>
    </xf>
    <xf numFmtId="0" fontId="37" fillId="0" borderId="0" xfId="0" applyFont="1"/>
    <xf numFmtId="0" fontId="33" fillId="0" borderId="0" xfId="0" applyFont="1" applyAlignment="1">
      <alignment vertical="top" wrapText="1"/>
    </xf>
    <xf numFmtId="9" fontId="2" fillId="4" borderId="1" xfId="1" applyFont="1" applyFill="1" applyBorder="1" applyAlignment="1">
      <alignment horizontal="center" vertical="top" wrapText="1"/>
    </xf>
    <xf numFmtId="0" fontId="38" fillId="0" borderId="1" xfId="0" applyFont="1" applyFill="1" applyBorder="1" applyAlignment="1">
      <alignment horizontal="left" wrapText="1"/>
    </xf>
    <xf numFmtId="0" fontId="0" fillId="0" borderId="0" xfId="0" applyFont="1"/>
    <xf numFmtId="0" fontId="0" fillId="0" borderId="0" xfId="2" applyFont="1"/>
    <xf numFmtId="0" fontId="0" fillId="8" borderId="0" xfId="2" applyFont="1" applyFill="1"/>
    <xf numFmtId="14" fontId="0" fillId="0" borderId="0" xfId="2" applyNumberFormat="1" applyFont="1"/>
    <xf numFmtId="14" fontId="0" fillId="0" borderId="0" xfId="0" applyNumberFormat="1" applyFont="1"/>
    <xf numFmtId="0" fontId="0" fillId="9" borderId="0" xfId="0" applyFont="1" applyFill="1"/>
    <xf numFmtId="14" fontId="0" fillId="9" borderId="0" xfId="0" applyNumberFormat="1" applyFont="1" applyFill="1"/>
    <xf numFmtId="14" fontId="0" fillId="9" borderId="0" xfId="2" applyNumberFormat="1" applyFont="1" applyFill="1"/>
    <xf numFmtId="0" fontId="40" fillId="0" borderId="0" xfId="3" applyFont="1"/>
    <xf numFmtId="0" fontId="40" fillId="0" borderId="0" xfId="3" applyFont="1" applyAlignment="1">
      <alignment horizontal="center" wrapText="1"/>
    </xf>
    <xf numFmtId="0" fontId="41" fillId="0" borderId="0" xfId="0" applyFont="1"/>
    <xf numFmtId="0" fontId="4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3" fillId="0" borderId="0" xfId="0" applyFont="1" applyFill="1" applyAlignment="1">
      <alignment vertical="center"/>
    </xf>
    <xf numFmtId="0" fontId="23" fillId="0" borderId="0" xfId="0" applyFont="1" applyFill="1" applyAlignment="1">
      <alignment horizontal="center" vertical="center"/>
    </xf>
    <xf numFmtId="0" fontId="4"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3" fillId="0" borderId="0" xfId="0" applyFont="1" applyAlignment="1">
      <alignment horizontal="center" vertical="center"/>
    </xf>
    <xf numFmtId="0" fontId="23" fillId="0" borderId="0" xfId="0" applyFont="1" applyAlignment="1">
      <alignment vertical="center"/>
    </xf>
    <xf numFmtId="0" fontId="22" fillId="0" borderId="0" xfId="0" applyFont="1" applyAlignment="1">
      <alignment horizontal="left"/>
    </xf>
    <xf numFmtId="0" fontId="39" fillId="0" borderId="0" xfId="0" applyFont="1" applyAlignment="1">
      <alignment horizontal="left"/>
    </xf>
    <xf numFmtId="0" fontId="43" fillId="0" borderId="0" xfId="0" applyFont="1" applyAlignment="1">
      <alignment horizontal="left"/>
    </xf>
    <xf numFmtId="0" fontId="4" fillId="3" borderId="3" xfId="0" applyFont="1" applyFill="1" applyBorder="1" applyAlignment="1">
      <alignment horizontal="left" wrapText="1"/>
    </xf>
    <xf numFmtId="0" fontId="44" fillId="0" borderId="0" xfId="0" applyFont="1" applyAlignment="1">
      <alignment horizontal="left"/>
    </xf>
    <xf numFmtId="0" fontId="3" fillId="0" borderId="0" xfId="0" applyFont="1" applyAlignment="1">
      <alignment horizontal="left"/>
    </xf>
    <xf numFmtId="0" fontId="3" fillId="2" borderId="0" xfId="0" applyFont="1" applyFill="1" applyBorder="1" applyAlignment="1">
      <alignment horizontal="left"/>
    </xf>
    <xf numFmtId="0" fontId="4" fillId="3" borderId="1" xfId="0" applyFont="1" applyFill="1" applyBorder="1" applyAlignment="1">
      <alignment horizontal="left" wrapText="1"/>
    </xf>
    <xf numFmtId="14" fontId="4" fillId="0" borderId="1" xfId="0" applyNumberFormat="1" applyFont="1" applyFill="1" applyBorder="1" applyAlignment="1">
      <alignment horizontal="left" wrapText="1"/>
    </xf>
    <xf numFmtId="0" fontId="4" fillId="0" borderId="0" xfId="0" applyFont="1" applyBorder="1" applyAlignment="1">
      <alignment horizontal="left" wrapText="1"/>
    </xf>
    <xf numFmtId="0" fontId="2" fillId="0" borderId="0" xfId="0" applyFont="1" applyAlignment="1">
      <alignment horizontal="left"/>
    </xf>
    <xf numFmtId="14" fontId="2" fillId="0" borderId="1" xfId="0" applyNumberFormat="1" applyFont="1" applyBorder="1" applyAlignment="1">
      <alignment horizontal="left" wrapText="1"/>
    </xf>
    <xf numFmtId="0" fontId="3" fillId="2" borderId="0" xfId="0" applyFont="1" applyFill="1" applyAlignment="1">
      <alignment horizontal="left"/>
    </xf>
    <xf numFmtId="0" fontId="2" fillId="0" borderId="0" xfId="0" applyFont="1" applyAlignment="1">
      <alignment horizontal="left" wrapText="1"/>
    </xf>
    <xf numFmtId="14" fontId="4" fillId="0" borderId="1" xfId="0" applyNumberFormat="1" applyFont="1" applyBorder="1" applyAlignment="1">
      <alignment horizontal="center" vertical="center" wrapText="1"/>
    </xf>
    <xf numFmtId="0" fontId="29" fillId="0" borderId="0" xfId="0" applyFont="1" applyAlignment="1">
      <alignment vertical="top" wrapText="1"/>
    </xf>
    <xf numFmtId="14" fontId="2" fillId="0" borderId="1" xfId="0" applyNumberFormat="1" applyFont="1" applyBorder="1" applyAlignment="1">
      <alignment horizontal="center" vertical="center" wrapText="1"/>
    </xf>
    <xf numFmtId="0" fontId="2" fillId="0" borderId="1" xfId="0" applyFont="1" applyBorder="1" applyAlignment="1">
      <alignment horizontal="left" vertical="center"/>
    </xf>
    <xf numFmtId="0" fontId="2" fillId="0" borderId="0" xfId="0" applyFont="1" applyFill="1" applyBorder="1" applyAlignment="1">
      <alignment horizontal="center"/>
    </xf>
    <xf numFmtId="9" fontId="21" fillId="0" borderId="0" xfId="1" applyFont="1"/>
    <xf numFmtId="9" fontId="2" fillId="0" borderId="0" xfId="1" applyFont="1"/>
    <xf numFmtId="9" fontId="23" fillId="0" borderId="0" xfId="1" applyFont="1"/>
    <xf numFmtId="9" fontId="4" fillId="3" borderId="1" xfId="1" applyFont="1" applyFill="1" applyBorder="1" applyAlignment="1">
      <alignment horizontal="center" wrapText="1"/>
    </xf>
    <xf numFmtId="9" fontId="2" fillId="3" borderId="1" xfId="1" applyFont="1" applyFill="1" applyBorder="1" applyAlignment="1">
      <alignment horizontal="center" wrapText="1"/>
    </xf>
    <xf numFmtId="9" fontId="5" fillId="0" borderId="1" xfId="1" applyFont="1" applyFill="1" applyBorder="1" applyAlignment="1">
      <alignment horizontal="center" vertical="center" wrapText="1"/>
    </xf>
    <xf numFmtId="9" fontId="8" fillId="0" borderId="0" xfId="1" applyFont="1"/>
    <xf numFmtId="9" fontId="2" fillId="2" borderId="0" xfId="1" applyFont="1" applyFill="1" applyAlignment="1">
      <alignment vertical="top"/>
    </xf>
    <xf numFmtId="10" fontId="5" fillId="0" borderId="1" xfId="1"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10" fontId="5" fillId="0" borderId="0" xfId="1"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14" fontId="2" fillId="0" borderId="1" xfId="1" applyNumberFormat="1" applyFont="1" applyBorder="1" applyAlignment="1">
      <alignment horizontal="center" vertical="center" wrapText="1"/>
    </xf>
    <xf numFmtId="0" fontId="46" fillId="0" borderId="1" xfId="0" applyFont="1" applyFill="1" applyBorder="1" applyAlignment="1">
      <alignment horizontal="left" vertical="center" wrapText="1"/>
    </xf>
    <xf numFmtId="0" fontId="46" fillId="0" borderId="1" xfId="0" applyFont="1" applyFill="1" applyBorder="1" applyAlignment="1">
      <alignment horizontal="center" vertical="center" wrapText="1"/>
    </xf>
    <xf numFmtId="0" fontId="4" fillId="3" borderId="1" xfId="0" applyFont="1" applyFill="1" applyBorder="1" applyAlignment="1">
      <alignment horizontal="center" wrapText="1"/>
    </xf>
    <xf numFmtId="0" fontId="31" fillId="0" borderId="1" xfId="0" applyFont="1" applyBorder="1" applyAlignment="1">
      <alignment horizontal="center" vertical="center" wrapText="1"/>
    </xf>
    <xf numFmtId="0" fontId="8" fillId="0" borderId="0" xfId="0" applyFont="1" applyAlignment="1">
      <alignment horizontal="center" vertical="center"/>
    </xf>
    <xf numFmtId="0" fontId="5" fillId="0" borderId="10" xfId="0" applyFont="1" applyFill="1" applyBorder="1" applyAlignment="1">
      <alignment vertical="center" wrapText="1"/>
    </xf>
    <xf numFmtId="9" fontId="3" fillId="2" borderId="0" xfId="1" applyFont="1" applyFill="1" applyBorder="1" applyAlignment="1">
      <alignment vertical="top"/>
    </xf>
    <xf numFmtId="9" fontId="23" fillId="0" borderId="0" xfId="1" applyFont="1" applyAlignment="1">
      <alignment vertical="center"/>
    </xf>
    <xf numFmtId="9" fontId="23" fillId="0" borderId="0" xfId="1" applyFont="1" applyFill="1" applyAlignment="1">
      <alignment vertical="center"/>
    </xf>
    <xf numFmtId="9" fontId="0" fillId="0" borderId="0" xfId="1" applyFont="1"/>
    <xf numFmtId="9" fontId="2" fillId="0" borderId="1" xfId="1" applyFont="1" applyBorder="1" applyAlignment="1">
      <alignment horizontal="center" vertical="top" wrapText="1"/>
    </xf>
    <xf numFmtId="9" fontId="2" fillId="0" borderId="0" xfId="1" applyFont="1" applyAlignment="1">
      <alignment vertical="center"/>
    </xf>
    <xf numFmtId="9" fontId="8" fillId="0" borderId="0" xfId="1" applyFont="1" applyAlignment="1">
      <alignment vertical="top"/>
    </xf>
    <xf numFmtId="9" fontId="4" fillId="5" borderId="2" xfId="1" applyFont="1" applyFill="1" applyBorder="1" applyAlignment="1">
      <alignment horizontal="center" wrapText="1"/>
    </xf>
    <xf numFmtId="9" fontId="8" fillId="0" borderId="0" xfId="1" applyFont="1" applyAlignment="1">
      <alignment vertical="center"/>
    </xf>
    <xf numFmtId="9" fontId="4" fillId="0" borderId="0" xfId="1" applyFont="1" applyBorder="1" applyAlignment="1">
      <alignment horizontal="center" vertical="center" wrapText="1"/>
    </xf>
    <xf numFmtId="9" fontId="4" fillId="0" borderId="0" xfId="1" applyFont="1" applyFill="1" applyBorder="1" applyAlignment="1">
      <alignment horizontal="center" vertical="center" wrapText="1"/>
    </xf>
    <xf numFmtId="9" fontId="12" fillId="5" borderId="2" xfId="1" applyFont="1" applyFill="1" applyBorder="1" applyAlignment="1">
      <alignment horizontal="center" wrapText="1"/>
    </xf>
    <xf numFmtId="9" fontId="2" fillId="4" borderId="1" xfId="1" applyFont="1" applyFill="1" applyBorder="1" applyAlignment="1">
      <alignment horizontal="center" vertical="center" wrapText="1"/>
    </xf>
    <xf numFmtId="9" fontId="25" fillId="0" borderId="0" xfId="1" applyFont="1"/>
    <xf numFmtId="9" fontId="16" fillId="0" borderId="0" xfId="1" applyFont="1"/>
    <xf numFmtId="0" fontId="8" fillId="0" borderId="0" xfId="0" applyFont="1" applyFill="1" applyAlignment="1">
      <alignment vertical="center"/>
    </xf>
    <xf numFmtId="0" fontId="24" fillId="0" borderId="0" xfId="0" applyFont="1"/>
    <xf numFmtId="0" fontId="6"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18" fillId="7" borderId="8"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 fillId="0" borderId="0" xfId="0" applyFont="1" applyFill="1" applyAlignment="1">
      <alignment horizontal="left" vertical="top" wrapText="1"/>
    </xf>
    <xf numFmtId="0" fontId="2" fillId="0" borderId="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0" fillId="0" borderId="14" xfId="0" applyBorder="1" applyAlignment="1">
      <alignment horizontal="center"/>
    </xf>
    <xf numFmtId="0" fontId="0" fillId="0" borderId="0" xfId="0" applyAlignment="1">
      <alignment horizontal="center"/>
    </xf>
    <xf numFmtId="0" fontId="7" fillId="3" borderId="3" xfId="0" applyFont="1" applyFill="1" applyBorder="1" applyAlignment="1">
      <alignment horizontal="center" wrapText="1"/>
    </xf>
    <xf numFmtId="0" fontId="7" fillId="3" borderId="5" xfId="0" applyFont="1" applyFill="1" applyBorder="1" applyAlignment="1">
      <alignment horizontal="center" wrapText="1"/>
    </xf>
    <xf numFmtId="0" fontId="7" fillId="3" borderId="6" xfId="0" applyFont="1" applyFill="1" applyBorder="1" applyAlignment="1">
      <alignment horizontal="center" wrapText="1"/>
    </xf>
    <xf numFmtId="0" fontId="3" fillId="3" borderId="3" xfId="0" applyFont="1" applyFill="1" applyBorder="1" applyAlignment="1">
      <alignment horizontal="center" wrapText="1"/>
    </xf>
    <xf numFmtId="0" fontId="3" fillId="3" borderId="6" xfId="0" applyFont="1" applyFill="1" applyBorder="1" applyAlignment="1">
      <alignment horizontal="center" wrapText="1"/>
    </xf>
    <xf numFmtId="0" fontId="3" fillId="3" borderId="5" xfId="0" applyFont="1" applyFill="1" applyBorder="1" applyAlignment="1">
      <alignment horizontal="center" wrapText="1"/>
    </xf>
    <xf numFmtId="0" fontId="31" fillId="0" borderId="1" xfId="0" applyFont="1" applyBorder="1" applyAlignment="1">
      <alignment horizontal="center" vertical="center" wrapText="1"/>
    </xf>
    <xf numFmtId="0" fontId="2" fillId="0" borderId="0" xfId="0" applyFont="1" applyAlignment="1">
      <alignment horizontal="left" vertical="top" wrapText="1"/>
    </xf>
    <xf numFmtId="0" fontId="2" fillId="0" borderId="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9" fillId="0" borderId="0" xfId="0" applyFont="1" applyAlignment="1">
      <alignment horizontal="left" vertical="top" wrapText="1"/>
    </xf>
    <xf numFmtId="9" fontId="2" fillId="0" borderId="2" xfId="1" applyFont="1" applyFill="1" applyBorder="1" applyAlignment="1">
      <alignment horizontal="center" vertical="center" wrapText="1"/>
    </xf>
    <xf numFmtId="9" fontId="2" fillId="0" borderId="13" xfId="1" applyFont="1" applyFill="1" applyBorder="1" applyAlignment="1">
      <alignment horizontal="center" vertical="center" wrapText="1"/>
    </xf>
    <xf numFmtId="9" fontId="2" fillId="0" borderId="4" xfId="1"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5" fillId="0" borderId="0" xfId="0" applyFont="1" applyAlignment="1">
      <alignment horizontal="left" vertical="center" wrapText="1"/>
    </xf>
    <xf numFmtId="0" fontId="48" fillId="10" borderId="15" xfId="0" applyFont="1" applyFill="1" applyBorder="1" applyAlignment="1">
      <alignment horizontal="left" vertical="center" wrapText="1"/>
    </xf>
    <xf numFmtId="0" fontId="49" fillId="6" borderId="7" xfId="0" applyFont="1" applyFill="1" applyBorder="1" applyAlignment="1">
      <alignment horizontal="center" vertical="center" wrapText="1"/>
    </xf>
    <xf numFmtId="0" fontId="49" fillId="6" borderId="16" xfId="0" applyFont="1" applyFill="1" applyBorder="1" applyAlignment="1">
      <alignment horizontal="center" vertical="center" wrapText="1"/>
    </xf>
    <xf numFmtId="0" fontId="50" fillId="0" borderId="17" xfId="0" applyFont="1" applyBorder="1"/>
    <xf numFmtId="0" fontId="50" fillId="0" borderId="18" xfId="0" applyFont="1" applyBorder="1"/>
    <xf numFmtId="14" fontId="51" fillId="0" borderId="0" xfId="0" applyNumberFormat="1" applyFont="1" applyAlignment="1">
      <alignment horizontal="center" vertical="center" wrapText="1"/>
    </xf>
    <xf numFmtId="0" fontId="51" fillId="0" borderId="7" xfId="0" applyFont="1" applyBorder="1" applyAlignment="1">
      <alignment horizontal="center" vertical="center" wrapText="1"/>
    </xf>
    <xf numFmtId="0" fontId="49" fillId="0" borderId="16" xfId="0" applyFont="1" applyBorder="1" applyAlignment="1">
      <alignment horizontal="center" vertical="center" wrapText="1"/>
    </xf>
    <xf numFmtId="0" fontId="48" fillId="0" borderId="15" xfId="0" applyFont="1" applyBorder="1" applyAlignment="1">
      <alignment horizontal="left" vertical="center" wrapText="1"/>
    </xf>
    <xf numFmtId="0" fontId="49" fillId="6" borderId="19" xfId="0" applyFont="1" applyFill="1" applyBorder="1" applyAlignment="1">
      <alignment horizontal="center" vertical="center" wrapText="1"/>
    </xf>
    <xf numFmtId="0" fontId="50" fillId="0" borderId="20" xfId="0" applyFont="1" applyBorder="1"/>
    <xf numFmtId="0" fontId="49" fillId="6" borderId="15" xfId="0" applyFont="1" applyFill="1" applyBorder="1" applyAlignment="1">
      <alignment horizontal="center" vertical="center" wrapText="1"/>
    </xf>
    <xf numFmtId="0" fontId="50" fillId="0" borderId="21" xfId="0" applyFont="1" applyBorder="1"/>
    <xf numFmtId="0" fontId="50" fillId="0" borderId="22" xfId="0" applyFont="1" applyBorder="1"/>
    <xf numFmtId="0" fontId="38" fillId="6" borderId="7" xfId="0" applyFont="1" applyFill="1" applyBorder="1" applyAlignment="1">
      <alignment vertical="center" wrapText="1"/>
    </xf>
    <xf numFmtId="0" fontId="51" fillId="0" borderId="0" xfId="0" applyFont="1" applyAlignment="1">
      <alignment horizontal="center" wrapText="1"/>
    </xf>
    <xf numFmtId="0" fontId="51" fillId="0" borderId="7" xfId="0" applyFont="1" applyBorder="1" applyAlignment="1">
      <alignment horizontal="center" wrapText="1"/>
    </xf>
    <xf numFmtId="164" fontId="51" fillId="0" borderId="7" xfId="0" applyNumberFormat="1" applyFont="1" applyBorder="1" applyAlignment="1">
      <alignment horizontal="center" wrapText="1"/>
    </xf>
    <xf numFmtId="0" fontId="40" fillId="0" borderId="7" xfId="0" applyFont="1" applyBorder="1" applyAlignment="1">
      <alignment horizontal="center" wrapText="1"/>
    </xf>
    <xf numFmtId="0" fontId="49" fillId="0" borderId="7" xfId="0" applyFont="1" applyBorder="1" applyAlignment="1">
      <alignment horizontal="left" vertical="center" wrapText="1"/>
    </xf>
    <xf numFmtId="0" fontId="40" fillId="0" borderId="7" xfId="0" quotePrefix="1" applyFont="1" applyBorder="1" applyAlignment="1">
      <alignment horizontal="center" wrapText="1"/>
    </xf>
    <xf numFmtId="0" fontId="47" fillId="0" borderId="7" xfId="0" applyFont="1" applyBorder="1"/>
    <xf numFmtId="0" fontId="38" fillId="6" borderId="16" xfId="0" applyFont="1" applyFill="1" applyBorder="1" applyAlignment="1">
      <alignment vertical="center" wrapText="1"/>
    </xf>
    <xf numFmtId="0" fontId="51" fillId="0" borderId="7" xfId="0" applyFont="1" applyBorder="1" applyAlignment="1">
      <alignment horizontal="center"/>
    </xf>
    <xf numFmtId="0" fontId="40" fillId="0" borderId="7" xfId="0" quotePrefix="1" applyFont="1" applyBorder="1" applyAlignment="1">
      <alignment horizontal="center"/>
    </xf>
    <xf numFmtId="0" fontId="51" fillId="0" borderId="7" xfId="0" quotePrefix="1" applyFont="1" applyBorder="1" applyAlignment="1">
      <alignment horizontal="center" wrapText="1"/>
    </xf>
    <xf numFmtId="0" fontId="49" fillId="0" borderId="7" xfId="0" applyFont="1" applyBorder="1" applyAlignment="1">
      <alignment horizontal="center" vertical="center" wrapText="1"/>
    </xf>
    <xf numFmtId="0" fontId="38" fillId="0" borderId="7" xfId="0" applyFont="1" applyBorder="1" applyAlignment="1">
      <alignment horizontal="center" vertical="center" wrapText="1"/>
    </xf>
  </cellXfs>
  <cellStyles count="4">
    <cellStyle name="Normale" xfId="0" builtinId="0"/>
    <cellStyle name="Normale 3" xfId="3" xr:uid="{717D928F-02FC-ED41-A4C8-419861CF588D}"/>
    <cellStyle name="Normale 5" xfId="2" xr:uid="{D954CEAB-7236-0242-86FE-47447E8C5DED}"/>
    <cellStyle name="Percentuale" xfId="1" builtinId="5"/>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2" Type="http://schemas.openxmlformats.org/officeDocument/2006/relationships/image" Target="../media/image6.tiff"/><Relationship Id="rId1"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oneCellAnchor>
    <xdr:from>
      <xdr:col>1</xdr:col>
      <xdr:colOff>1149350</xdr:colOff>
      <xdr:row>126</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29600</xdr:colOff>
      <xdr:row>0</xdr:row>
      <xdr:rowOff>165100</xdr:rowOff>
    </xdr:from>
    <xdr:to>
      <xdr:col>12</xdr:col>
      <xdr:colOff>571499</xdr:colOff>
      <xdr:row>33</xdr:row>
      <xdr:rowOff>165100</xdr:rowOff>
    </xdr:to>
    <xdr:pic>
      <xdr:nvPicPr>
        <xdr:cNvPr id="2" name="Immagine 1">
          <a:extLst>
            <a:ext uri="{FF2B5EF4-FFF2-40B4-BE49-F238E27FC236}">
              <a16:creationId xmlns:a16="http://schemas.microsoft.com/office/drawing/2014/main" id="{487ED5AA-965C-6F49-A6C3-0E32861A16FB}"/>
            </a:ext>
          </a:extLst>
        </xdr:cNvPr>
        <xdr:cNvPicPr>
          <a:picLocks noChangeAspect="1"/>
        </xdr:cNvPicPr>
      </xdr:nvPicPr>
      <xdr:blipFill>
        <a:blip xmlns:r="http://schemas.openxmlformats.org/officeDocument/2006/relationships" r:embed="rId1"/>
        <a:stretch>
          <a:fillRect/>
        </a:stretch>
      </xdr:blipFill>
      <xdr:spPr>
        <a:xfrm>
          <a:off x="4652400" y="165100"/>
          <a:ext cx="7006199" cy="6159500"/>
        </a:xfrm>
        <a:prstGeom prst="rect">
          <a:avLst/>
        </a:prstGeom>
      </xdr:spPr>
    </xdr:pic>
    <xdr:clientData/>
  </xdr:twoCellAnchor>
  <xdr:twoCellAnchor editAs="oneCell">
    <xdr:from>
      <xdr:col>0</xdr:col>
      <xdr:colOff>317501</xdr:colOff>
      <xdr:row>35</xdr:row>
      <xdr:rowOff>12700</xdr:rowOff>
    </xdr:from>
    <xdr:to>
      <xdr:col>6</xdr:col>
      <xdr:colOff>667351</xdr:colOff>
      <xdr:row>76</xdr:row>
      <xdr:rowOff>101600</xdr:rowOff>
    </xdr:to>
    <xdr:pic>
      <xdr:nvPicPr>
        <xdr:cNvPr id="3" name="Immagine 2">
          <a:extLst>
            <a:ext uri="{FF2B5EF4-FFF2-40B4-BE49-F238E27FC236}">
              <a16:creationId xmlns:a16="http://schemas.microsoft.com/office/drawing/2014/main" id="{6E5B7447-283B-944C-893E-32F3C4000613}"/>
            </a:ext>
          </a:extLst>
        </xdr:cNvPr>
        <xdr:cNvPicPr>
          <a:picLocks noChangeAspect="1"/>
        </xdr:cNvPicPr>
      </xdr:nvPicPr>
      <xdr:blipFill>
        <a:blip xmlns:r="http://schemas.openxmlformats.org/officeDocument/2006/relationships" r:embed="rId2"/>
        <a:stretch>
          <a:fillRect/>
        </a:stretch>
      </xdr:blipFill>
      <xdr:spPr>
        <a:xfrm>
          <a:off x="317501" y="6527800"/>
          <a:ext cx="7398350" cy="737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179295</xdr:colOff>
      <xdr:row>5</xdr:row>
      <xdr:rowOff>134471</xdr:rowOff>
    </xdr:from>
    <xdr:to>
      <xdr:col>10</xdr:col>
      <xdr:colOff>284630</xdr:colOff>
      <xdr:row>16</xdr:row>
      <xdr:rowOff>42582</xdr:rowOff>
    </xdr:to>
    <xdr:pic>
      <xdr:nvPicPr>
        <xdr:cNvPr id="2" name="Immagine 1">
          <a:extLst>
            <a:ext uri="{FF2B5EF4-FFF2-40B4-BE49-F238E27FC236}">
              <a16:creationId xmlns:a16="http://schemas.microsoft.com/office/drawing/2014/main" id="{57B96C86-14DD-174F-8333-3945E767251A}"/>
            </a:ext>
          </a:extLst>
        </xdr:cNvPr>
        <xdr:cNvPicPr>
          <a:picLocks noChangeAspect="1"/>
        </xdr:cNvPicPr>
      </xdr:nvPicPr>
      <xdr:blipFill>
        <a:blip xmlns:r="http://schemas.openxmlformats.org/officeDocument/2006/relationships" r:embed="rId1"/>
        <a:stretch>
          <a:fillRect/>
        </a:stretch>
      </xdr:blipFill>
      <xdr:spPr>
        <a:xfrm>
          <a:off x="179295" y="1090706"/>
          <a:ext cx="9563100" cy="2044700"/>
        </a:xfrm>
        <a:prstGeom prst="rect">
          <a:avLst/>
        </a:prstGeom>
      </xdr:spPr>
    </xdr:pic>
    <xdr:clientData/>
  </xdr:twoCellAnchor>
  <xdr:twoCellAnchor editAs="oneCell">
    <xdr:from>
      <xdr:col>9</xdr:col>
      <xdr:colOff>0</xdr:colOff>
      <xdr:row>34</xdr:row>
      <xdr:rowOff>0</xdr:rowOff>
    </xdr:from>
    <xdr:to>
      <xdr:col>22</xdr:col>
      <xdr:colOff>587562</xdr:colOff>
      <xdr:row>37</xdr:row>
      <xdr:rowOff>310504</xdr:rowOff>
    </xdr:to>
    <xdr:pic>
      <xdr:nvPicPr>
        <xdr:cNvPr id="3" name="Picture 2">
          <a:extLst>
            <a:ext uri="{FF2B5EF4-FFF2-40B4-BE49-F238E27FC236}">
              <a16:creationId xmlns:a16="http://schemas.microsoft.com/office/drawing/2014/main" id="{BF59624E-4485-E249-A2D4-08A6814C1B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85412" y="7201647"/>
          <a:ext cx="9328150" cy="9380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18142</xdr:colOff>
      <xdr:row>2</xdr:row>
      <xdr:rowOff>0</xdr:rowOff>
    </xdr:from>
    <xdr:to>
      <xdr:col>20</xdr:col>
      <xdr:colOff>390071</xdr:colOff>
      <xdr:row>29</xdr:row>
      <xdr:rowOff>85272</xdr:rowOff>
    </xdr:to>
    <xdr:pic>
      <xdr:nvPicPr>
        <xdr:cNvPr id="4" name="Immagine 3">
          <a:extLst>
            <a:ext uri="{FF2B5EF4-FFF2-40B4-BE49-F238E27FC236}">
              <a16:creationId xmlns:a16="http://schemas.microsoft.com/office/drawing/2014/main" id="{8A212D6F-D971-2649-A379-AE5ED262C3CC}"/>
            </a:ext>
          </a:extLst>
        </xdr:cNvPr>
        <xdr:cNvPicPr>
          <a:picLocks noChangeAspect="1"/>
        </xdr:cNvPicPr>
      </xdr:nvPicPr>
      <xdr:blipFill>
        <a:blip xmlns:r="http://schemas.openxmlformats.org/officeDocument/2006/relationships" r:embed="rId1"/>
        <a:stretch>
          <a:fillRect/>
        </a:stretch>
      </xdr:blipFill>
      <xdr:spPr>
        <a:xfrm>
          <a:off x="4118428" y="399143"/>
          <a:ext cx="11112500" cy="5473700"/>
        </a:xfrm>
        <a:prstGeom prst="rect">
          <a:avLst/>
        </a:prstGeom>
      </xdr:spPr>
    </xdr:pic>
    <xdr:clientData/>
  </xdr:twoCellAnchor>
  <xdr:twoCellAnchor editAs="oneCell">
    <xdr:from>
      <xdr:col>4</xdr:col>
      <xdr:colOff>0</xdr:colOff>
      <xdr:row>31</xdr:row>
      <xdr:rowOff>0</xdr:rowOff>
    </xdr:from>
    <xdr:to>
      <xdr:col>20</xdr:col>
      <xdr:colOff>371929</xdr:colOff>
      <xdr:row>43</xdr:row>
      <xdr:rowOff>1730828</xdr:rowOff>
    </xdr:to>
    <xdr:pic>
      <xdr:nvPicPr>
        <xdr:cNvPr id="5" name="Immagine 4">
          <a:extLst>
            <a:ext uri="{FF2B5EF4-FFF2-40B4-BE49-F238E27FC236}">
              <a16:creationId xmlns:a16="http://schemas.microsoft.com/office/drawing/2014/main" id="{38617902-984A-3644-AF84-D05B73FBCA6E}"/>
            </a:ext>
          </a:extLst>
        </xdr:cNvPr>
        <xdr:cNvPicPr>
          <a:picLocks noChangeAspect="1"/>
        </xdr:cNvPicPr>
      </xdr:nvPicPr>
      <xdr:blipFill>
        <a:blip xmlns:r="http://schemas.openxmlformats.org/officeDocument/2006/relationships" r:embed="rId2"/>
        <a:stretch>
          <a:fillRect/>
        </a:stretch>
      </xdr:blipFill>
      <xdr:spPr>
        <a:xfrm>
          <a:off x="4100286" y="6186714"/>
          <a:ext cx="11112500" cy="8153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thredds.emodnet-physics.eu/thredds/catalog.htmlhttp:/thredds.emodnet-physics.eu/thredds/catalog/SOCAT/catalo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120" zoomScaleNormal="120" workbookViewId="0">
      <selection activeCell="E10" sqref="E10"/>
    </sheetView>
  </sheetViews>
  <sheetFormatPr baseColWidth="10" defaultColWidth="8.83203125" defaultRowHeight="15"/>
  <cols>
    <col min="1" max="1" width="14" bestFit="1" customWidth="1"/>
    <col min="2" max="2" width="36.5" customWidth="1"/>
    <col min="5" max="5" width="13.5" customWidth="1"/>
    <col min="6" max="6" width="27.5" customWidth="1"/>
    <col min="7" max="7" width="14.1640625" customWidth="1"/>
    <col min="8" max="8" width="14.6640625" bestFit="1" customWidth="1"/>
  </cols>
  <sheetData>
    <row r="1" spans="1:8" s="15" customFormat="1" ht="14">
      <c r="A1" s="17" t="s">
        <v>0</v>
      </c>
      <c r="B1" s="17" t="s">
        <v>1</v>
      </c>
      <c r="C1" s="7"/>
      <c r="D1" s="7"/>
      <c r="E1" s="2" t="s">
        <v>11</v>
      </c>
      <c r="F1" s="2" t="s">
        <v>12</v>
      </c>
      <c r="G1" s="2" t="s">
        <v>13</v>
      </c>
      <c r="H1" s="2" t="s">
        <v>14</v>
      </c>
    </row>
    <row r="2" spans="1:8" s="15" customFormat="1" ht="38.5" customHeight="1">
      <c r="A2" s="43" t="s">
        <v>2</v>
      </c>
      <c r="B2" s="10" t="s">
        <v>2</v>
      </c>
      <c r="C2" s="7"/>
      <c r="D2" s="7"/>
      <c r="E2" s="9" t="s">
        <v>2</v>
      </c>
      <c r="F2" s="10" t="s">
        <v>15</v>
      </c>
      <c r="G2" s="10" t="s">
        <v>16</v>
      </c>
      <c r="H2" s="10" t="s">
        <v>17</v>
      </c>
    </row>
    <row r="3" spans="1:8" s="15" customFormat="1" ht="39">
      <c r="A3" s="43" t="s">
        <v>3</v>
      </c>
      <c r="B3" s="28" t="s">
        <v>49</v>
      </c>
      <c r="C3" s="7"/>
      <c r="D3" s="7"/>
      <c r="E3" s="9" t="s">
        <v>3</v>
      </c>
      <c r="F3" s="10" t="s">
        <v>18</v>
      </c>
      <c r="G3" s="10" t="s">
        <v>16</v>
      </c>
      <c r="H3" s="10" t="s">
        <v>19</v>
      </c>
    </row>
    <row r="4" spans="1:8" s="15" customFormat="1" ht="52">
      <c r="A4" s="43" t="s">
        <v>4</v>
      </c>
      <c r="B4" s="10" t="s">
        <v>5</v>
      </c>
      <c r="C4" s="7"/>
      <c r="D4" s="7"/>
      <c r="E4" s="9" t="s">
        <v>4</v>
      </c>
      <c r="F4" s="10" t="s">
        <v>20</v>
      </c>
      <c r="G4" s="10" t="s">
        <v>16</v>
      </c>
      <c r="H4" s="10" t="s">
        <v>19</v>
      </c>
    </row>
    <row r="5" spans="1:8" s="15" customFormat="1" ht="91">
      <c r="A5" s="43" t="s">
        <v>6</v>
      </c>
      <c r="B5" s="10" t="s">
        <v>7</v>
      </c>
      <c r="C5" s="7"/>
      <c r="D5" s="7"/>
      <c r="E5" s="9" t="s">
        <v>6</v>
      </c>
      <c r="F5" s="10" t="s">
        <v>21</v>
      </c>
      <c r="G5" s="10" t="s">
        <v>22</v>
      </c>
      <c r="H5" s="10" t="s">
        <v>23</v>
      </c>
    </row>
    <row r="6" spans="1:8" s="15" customFormat="1" ht="52">
      <c r="A6" s="43" t="s">
        <v>8</v>
      </c>
      <c r="B6" s="23" t="s">
        <v>35</v>
      </c>
      <c r="C6" s="7"/>
      <c r="D6" s="7"/>
      <c r="E6" s="9" t="s">
        <v>8</v>
      </c>
      <c r="F6" s="10" t="s">
        <v>15</v>
      </c>
      <c r="G6" s="10" t="s">
        <v>24</v>
      </c>
      <c r="H6" s="10" t="s">
        <v>17</v>
      </c>
    </row>
    <row r="7" spans="1:8" s="15" customFormat="1" ht="52">
      <c r="A7" s="43" t="s">
        <v>9</v>
      </c>
      <c r="B7" s="10" t="s">
        <v>47</v>
      </c>
      <c r="C7" s="7"/>
      <c r="D7" s="7"/>
      <c r="E7" s="9" t="s">
        <v>9</v>
      </c>
      <c r="F7" s="10" t="s">
        <v>25</v>
      </c>
      <c r="G7" s="10" t="s">
        <v>46</v>
      </c>
      <c r="H7" s="10" t="s">
        <v>48</v>
      </c>
    </row>
    <row r="8" spans="1:8" s="15" customFormat="1" ht="78">
      <c r="A8" s="43" t="s">
        <v>10</v>
      </c>
      <c r="B8" s="10" t="s">
        <v>43</v>
      </c>
      <c r="C8" s="7"/>
      <c r="D8" s="7"/>
      <c r="E8" s="214" t="s">
        <v>10</v>
      </c>
      <c r="F8" s="215" t="s">
        <v>26</v>
      </c>
      <c r="G8" s="215" t="s">
        <v>16</v>
      </c>
      <c r="H8" s="3" t="s">
        <v>45</v>
      </c>
    </row>
    <row r="9" spans="1:8" s="15" customFormat="1" ht="26">
      <c r="A9" s="7"/>
      <c r="B9" s="7"/>
      <c r="C9" s="7"/>
      <c r="D9" s="7"/>
      <c r="E9" s="214"/>
      <c r="F9" s="215"/>
      <c r="G9" s="215"/>
      <c r="H9" s="18" t="s">
        <v>44</v>
      </c>
    </row>
    <row r="10" spans="1:8" s="15" customFormat="1" ht="14">
      <c r="E10" s="7" t="s">
        <v>29</v>
      </c>
      <c r="F10" s="19"/>
      <c r="G10" s="19"/>
      <c r="H10" s="19"/>
    </row>
    <row r="11" spans="1:8" s="15" customFormat="1" ht="14">
      <c r="E11" s="7" t="s">
        <v>30</v>
      </c>
      <c r="F11" s="19"/>
      <c r="G11" s="19"/>
      <c r="H11" s="19"/>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H77"/>
  <sheetViews>
    <sheetView tabSelected="1" zoomScale="85" zoomScaleNormal="85" workbookViewId="0">
      <selection activeCell="J35" sqref="J35"/>
    </sheetView>
  </sheetViews>
  <sheetFormatPr baseColWidth="10" defaultColWidth="8.83203125" defaultRowHeight="14"/>
  <cols>
    <col min="1" max="1" width="17.1640625" style="84" customWidth="1"/>
    <col min="2" max="2" width="17.33203125" style="84" customWidth="1"/>
    <col min="3" max="3" width="22.6640625" style="84" customWidth="1"/>
    <col min="4" max="4" width="13.83203125" style="84" customWidth="1"/>
    <col min="5" max="16384" width="8.83203125" style="84"/>
  </cols>
  <sheetData>
    <row r="1" spans="1:5" s="75" customFormat="1" ht="15">
      <c r="A1" s="81" t="s">
        <v>220</v>
      </c>
    </row>
    <row r="2" spans="1:5" ht="16">
      <c r="A2" s="6" t="s">
        <v>293</v>
      </c>
      <c r="B2" s="85"/>
      <c r="C2" s="85"/>
      <c r="D2" s="8"/>
      <c r="E2" s="85"/>
    </row>
    <row r="3" spans="1:5">
      <c r="A3" s="81" t="s">
        <v>206</v>
      </c>
    </row>
    <row r="4" spans="1:5" ht="15" customHeight="1">
      <c r="A4" s="66" t="s">
        <v>37</v>
      </c>
      <c r="B4" s="66" t="s">
        <v>38</v>
      </c>
      <c r="D4" s="8"/>
      <c r="E4" s="85"/>
    </row>
    <row r="5" spans="1:5">
      <c r="A5" s="67">
        <v>44113</v>
      </c>
      <c r="B5" s="68" t="s">
        <v>6</v>
      </c>
      <c r="D5" s="8"/>
      <c r="E5" s="85"/>
    </row>
    <row r="6" spans="1:5" ht="15" customHeight="1">
      <c r="A6" s="6"/>
      <c r="B6" s="8"/>
      <c r="C6" s="8"/>
      <c r="D6" s="8"/>
      <c r="E6" s="85"/>
    </row>
    <row r="7" spans="1:5" ht="15" customHeight="1">
      <c r="A7" s="6"/>
      <c r="B7" s="8"/>
      <c r="C7" s="8"/>
      <c r="D7" s="8"/>
      <c r="E7" s="85"/>
    </row>
    <row r="8" spans="1:5" ht="15" customHeight="1">
      <c r="A8" s="6"/>
      <c r="B8" s="8"/>
      <c r="C8" s="8"/>
      <c r="D8" s="8"/>
      <c r="E8" s="85"/>
    </row>
    <row r="9" spans="1:5" ht="15" customHeight="1">
      <c r="A9" s="6"/>
      <c r="B9" s="8"/>
      <c r="C9" s="8"/>
      <c r="D9" s="8"/>
      <c r="E9" s="85"/>
    </row>
    <row r="10" spans="1:5" ht="15" customHeight="1">
      <c r="A10" s="6"/>
      <c r="B10" s="8"/>
      <c r="C10" s="8"/>
      <c r="D10" s="8"/>
      <c r="E10" s="85"/>
    </row>
    <row r="11" spans="1:5" ht="15" customHeight="1">
      <c r="A11" s="6"/>
      <c r="B11" s="8"/>
      <c r="C11" s="8"/>
      <c r="D11" s="8"/>
      <c r="E11" s="85"/>
    </row>
    <row r="12" spans="1:5" ht="15" customHeight="1">
      <c r="A12" s="6"/>
      <c r="B12" s="8"/>
      <c r="C12" s="8"/>
      <c r="D12" s="8"/>
      <c r="E12" s="85"/>
    </row>
    <row r="13" spans="1:5" ht="15" customHeight="1">
      <c r="A13" s="6"/>
      <c r="B13" s="8"/>
      <c r="C13" s="8"/>
      <c r="D13" s="8"/>
      <c r="E13" s="85"/>
    </row>
    <row r="14" spans="1:5" ht="15" customHeight="1">
      <c r="A14" s="6"/>
      <c r="B14" s="8"/>
      <c r="C14" s="8"/>
      <c r="D14" s="8"/>
      <c r="E14" s="85"/>
    </row>
    <row r="15" spans="1:5" ht="15" customHeight="1">
      <c r="A15" s="6"/>
      <c r="B15" s="8"/>
      <c r="C15" s="8"/>
      <c r="D15" s="8"/>
      <c r="E15" s="85"/>
    </row>
    <row r="16" spans="1:5" ht="15" customHeight="1">
      <c r="A16" s="6"/>
      <c r="B16" s="8"/>
      <c r="C16" s="8"/>
      <c r="D16" s="8"/>
      <c r="E16" s="85"/>
    </row>
    <row r="17" spans="1:6" ht="16">
      <c r="A17" s="6"/>
      <c r="B17" s="8"/>
      <c r="C17" s="8"/>
      <c r="D17" s="8"/>
      <c r="E17" s="85"/>
    </row>
    <row r="18" spans="1:6" ht="16">
      <c r="A18" s="6" t="s">
        <v>294</v>
      </c>
      <c r="B18" s="8"/>
      <c r="C18" s="8"/>
      <c r="D18" s="8"/>
      <c r="E18" s="85"/>
    </row>
    <row r="19" spans="1:6">
      <c r="A19" s="81" t="s">
        <v>210</v>
      </c>
    </row>
    <row r="20" spans="1:6" ht="33" customHeight="1">
      <c r="A20" s="243" t="s">
        <v>1794</v>
      </c>
      <c r="B20" s="244" t="s">
        <v>37</v>
      </c>
      <c r="C20" s="244" t="s">
        <v>38</v>
      </c>
      <c r="D20" s="245" t="s">
        <v>65</v>
      </c>
      <c r="E20" s="246"/>
      <c r="F20" s="85"/>
    </row>
    <row r="21" spans="1:6" ht="22.25" customHeight="1">
      <c r="A21" s="247"/>
      <c r="B21" s="248">
        <v>44117</v>
      </c>
      <c r="C21" s="249" t="s">
        <v>6</v>
      </c>
      <c r="D21" s="250">
        <f>12+15+16+18+6+6</f>
        <v>73</v>
      </c>
      <c r="E21" s="246"/>
      <c r="F21" s="85"/>
    </row>
    <row r="22" spans="1:6" ht="14" customHeight="1">
      <c r="A22" s="251" t="s">
        <v>66</v>
      </c>
      <c r="B22" s="252" t="s">
        <v>67</v>
      </c>
      <c r="C22" s="253"/>
      <c r="D22" s="254" t="s">
        <v>1795</v>
      </c>
      <c r="E22" s="254" t="s">
        <v>1796</v>
      </c>
      <c r="F22" s="85"/>
    </row>
    <row r="23" spans="1:6">
      <c r="A23" s="247"/>
      <c r="B23" s="255"/>
      <c r="C23" s="256"/>
      <c r="D23" s="247"/>
      <c r="E23" s="247"/>
      <c r="F23" s="85"/>
    </row>
    <row r="24" spans="1:6" ht="16">
      <c r="A24" s="257" t="s">
        <v>68</v>
      </c>
      <c r="B24" s="258" t="s">
        <v>69</v>
      </c>
      <c r="C24" s="259"/>
      <c r="D24" s="260">
        <v>43811</v>
      </c>
      <c r="E24" s="261" t="s">
        <v>71</v>
      </c>
      <c r="F24" s="85"/>
    </row>
    <row r="25" spans="1:6" ht="16">
      <c r="A25" s="262" t="s">
        <v>70</v>
      </c>
      <c r="B25" s="259"/>
      <c r="C25" s="259"/>
      <c r="D25" s="259">
        <v>3</v>
      </c>
      <c r="E25" s="263" t="s">
        <v>1797</v>
      </c>
      <c r="F25" s="85"/>
    </row>
    <row r="26" spans="1:6" ht="16">
      <c r="A26" s="262" t="s">
        <v>72</v>
      </c>
      <c r="B26" s="264"/>
      <c r="C26" s="264"/>
      <c r="D26" s="259">
        <v>3</v>
      </c>
      <c r="E26" s="263" t="s">
        <v>1797</v>
      </c>
      <c r="F26" s="85"/>
    </row>
    <row r="27" spans="1:6" ht="16">
      <c r="A27" s="262" t="s">
        <v>73</v>
      </c>
      <c r="B27" s="264"/>
      <c r="C27" s="264"/>
      <c r="D27" s="259">
        <v>3</v>
      </c>
      <c r="E27" s="263" t="s">
        <v>1797</v>
      </c>
      <c r="F27" s="85"/>
    </row>
    <row r="28" spans="1:6" ht="16">
      <c r="A28" s="262" t="s">
        <v>74</v>
      </c>
      <c r="B28" s="259"/>
      <c r="C28" s="259"/>
      <c r="D28" s="259">
        <v>3</v>
      </c>
      <c r="E28" s="263" t="s">
        <v>1797</v>
      </c>
      <c r="F28" s="85"/>
    </row>
    <row r="29" spans="1:6" ht="16">
      <c r="A29" s="257" t="s">
        <v>75</v>
      </c>
      <c r="B29" s="259" t="s">
        <v>69</v>
      </c>
      <c r="C29" s="259"/>
      <c r="D29" s="259" t="s">
        <v>1798</v>
      </c>
      <c r="E29" s="261" t="s">
        <v>71</v>
      </c>
      <c r="F29" s="85"/>
    </row>
    <row r="30" spans="1:6" ht="16">
      <c r="A30" s="262" t="s">
        <v>76</v>
      </c>
      <c r="B30" s="264"/>
      <c r="C30" s="264"/>
      <c r="D30" s="259">
        <v>3</v>
      </c>
      <c r="E30" s="263" t="s">
        <v>1797</v>
      </c>
      <c r="F30" s="85"/>
    </row>
    <row r="31" spans="1:6" ht="28">
      <c r="A31" s="262" t="s">
        <v>77</v>
      </c>
      <c r="B31" s="259"/>
      <c r="C31" s="259"/>
      <c r="D31" s="259">
        <v>3</v>
      </c>
      <c r="E31" s="263" t="s">
        <v>1797</v>
      </c>
      <c r="F31" s="85"/>
    </row>
    <row r="32" spans="1:6" ht="16">
      <c r="A32" s="262" t="s">
        <v>78</v>
      </c>
      <c r="B32" s="259"/>
      <c r="C32" s="259"/>
      <c r="D32" s="259">
        <v>3</v>
      </c>
      <c r="E32" s="263" t="s">
        <v>1797</v>
      </c>
      <c r="F32" s="85"/>
    </row>
    <row r="33" spans="1:6" ht="16">
      <c r="A33" s="262" t="s">
        <v>79</v>
      </c>
      <c r="B33" s="259"/>
      <c r="C33" s="259"/>
      <c r="D33" s="259">
        <v>3</v>
      </c>
      <c r="E33" s="263" t="s">
        <v>1797</v>
      </c>
      <c r="F33" s="85"/>
    </row>
    <row r="34" spans="1:6" ht="16">
      <c r="A34" s="262" t="s">
        <v>80</v>
      </c>
      <c r="B34" s="259"/>
      <c r="C34" s="259"/>
      <c r="D34" s="259">
        <v>3</v>
      </c>
      <c r="E34" s="263" t="s">
        <v>1797</v>
      </c>
      <c r="F34" s="85"/>
    </row>
    <row r="35" spans="1:6" ht="16">
      <c r="A35" s="265" t="s">
        <v>81</v>
      </c>
      <c r="B35" s="259" t="s">
        <v>69</v>
      </c>
      <c r="C35" s="259"/>
      <c r="D35" s="259" t="s">
        <v>1799</v>
      </c>
      <c r="E35" s="261" t="s">
        <v>71</v>
      </c>
      <c r="F35" s="85"/>
    </row>
    <row r="36" spans="1:6" ht="16">
      <c r="A36" s="262" t="s">
        <v>82</v>
      </c>
      <c r="B36" s="259"/>
      <c r="C36" s="259"/>
      <c r="D36" s="259">
        <v>3</v>
      </c>
      <c r="E36" s="263" t="s">
        <v>1797</v>
      </c>
      <c r="F36" s="85"/>
    </row>
    <row r="37" spans="1:6" ht="16">
      <c r="A37" s="262" t="s">
        <v>83</v>
      </c>
      <c r="B37" s="259"/>
      <c r="C37" s="259" t="s">
        <v>1800</v>
      </c>
      <c r="D37" s="259">
        <v>0</v>
      </c>
      <c r="E37" s="263" t="s">
        <v>1797</v>
      </c>
      <c r="F37" s="85"/>
    </row>
    <row r="38" spans="1:6" ht="64">
      <c r="A38" s="262" t="s">
        <v>84</v>
      </c>
      <c r="B38" s="259"/>
      <c r="C38" s="259" t="s">
        <v>1801</v>
      </c>
      <c r="D38" s="259">
        <v>1</v>
      </c>
      <c r="E38" s="263" t="s">
        <v>1797</v>
      </c>
      <c r="F38" s="85"/>
    </row>
    <row r="39" spans="1:6" ht="16">
      <c r="A39" s="262" t="s">
        <v>85</v>
      </c>
      <c r="B39" s="259"/>
      <c r="C39" s="259"/>
      <c r="D39" s="259">
        <v>3</v>
      </c>
      <c r="E39" s="263" t="s">
        <v>1797</v>
      </c>
      <c r="F39" s="85"/>
    </row>
    <row r="40" spans="1:6" ht="16">
      <c r="A40" s="262" t="s">
        <v>86</v>
      </c>
      <c r="B40" s="259"/>
      <c r="C40" s="259"/>
      <c r="D40" s="259">
        <v>3</v>
      </c>
      <c r="E40" s="263" t="s">
        <v>1797</v>
      </c>
      <c r="F40" s="85"/>
    </row>
    <row r="41" spans="1:6" ht="16">
      <c r="A41" s="262" t="s">
        <v>87</v>
      </c>
      <c r="B41" s="259"/>
      <c r="C41" s="259"/>
      <c r="D41" s="259">
        <v>3</v>
      </c>
      <c r="E41" s="263" t="s">
        <v>1802</v>
      </c>
      <c r="F41" s="85"/>
    </row>
    <row r="42" spans="1:6" ht="16">
      <c r="A42" s="262" t="s">
        <v>88</v>
      </c>
      <c r="B42" s="259"/>
      <c r="C42" s="259"/>
      <c r="D42" s="259">
        <v>3</v>
      </c>
      <c r="E42" s="263" t="s">
        <v>1797</v>
      </c>
      <c r="F42" s="85"/>
    </row>
    <row r="43" spans="1:6" ht="16">
      <c r="A43" s="265" t="s">
        <v>89</v>
      </c>
      <c r="B43" s="259" t="s">
        <v>69</v>
      </c>
      <c r="C43" s="259"/>
      <c r="D43" s="259" t="s">
        <v>1803</v>
      </c>
      <c r="E43" s="261" t="s">
        <v>71</v>
      </c>
      <c r="F43" s="85"/>
    </row>
    <row r="44" spans="1:6" ht="16">
      <c r="A44" s="262" t="s">
        <v>90</v>
      </c>
      <c r="B44" s="259"/>
      <c r="C44" s="266"/>
      <c r="D44" s="259">
        <v>3</v>
      </c>
      <c r="E44" s="263" t="s">
        <v>1802</v>
      </c>
      <c r="F44" s="85"/>
    </row>
    <row r="45" spans="1:6" ht="16">
      <c r="A45" s="262" t="s">
        <v>91</v>
      </c>
      <c r="B45" s="259"/>
      <c r="C45" s="264" t="s">
        <v>1804</v>
      </c>
      <c r="D45" s="259">
        <v>0</v>
      </c>
      <c r="E45" s="263" t="s">
        <v>1805</v>
      </c>
      <c r="F45" s="85"/>
    </row>
    <row r="46" spans="1:6" ht="16">
      <c r="A46" s="262" t="s">
        <v>92</v>
      </c>
      <c r="B46" s="259"/>
      <c r="C46" s="259"/>
      <c r="D46" s="259">
        <v>3</v>
      </c>
      <c r="E46" s="263" t="s">
        <v>1797</v>
      </c>
      <c r="F46" s="85"/>
    </row>
    <row r="47" spans="1:6" ht="28">
      <c r="A47" s="262" t="s">
        <v>93</v>
      </c>
      <c r="B47" s="259"/>
      <c r="C47" s="259"/>
      <c r="D47" s="259">
        <v>3</v>
      </c>
      <c r="E47" s="263" t="s">
        <v>1797</v>
      </c>
      <c r="F47" s="85"/>
    </row>
    <row r="48" spans="1:6" ht="16">
      <c r="A48" s="262" t="s">
        <v>94</v>
      </c>
      <c r="B48" s="259"/>
      <c r="C48" s="259"/>
      <c r="D48" s="259">
        <v>3</v>
      </c>
      <c r="E48" s="263" t="s">
        <v>1797</v>
      </c>
      <c r="F48" s="85"/>
    </row>
    <row r="49" spans="1:8" ht="16">
      <c r="A49" s="262" t="s">
        <v>95</v>
      </c>
      <c r="B49" s="259"/>
      <c r="C49" s="259"/>
      <c r="D49" s="259">
        <v>3</v>
      </c>
      <c r="E49" s="263" t="s">
        <v>1797</v>
      </c>
      <c r="F49" s="85"/>
    </row>
    <row r="50" spans="1:8" ht="16">
      <c r="A50" s="262" t="s">
        <v>96</v>
      </c>
      <c r="B50" s="259"/>
      <c r="C50" s="259"/>
      <c r="D50" s="259">
        <v>3</v>
      </c>
      <c r="E50" s="263" t="s">
        <v>1797</v>
      </c>
      <c r="F50" s="85"/>
    </row>
    <row r="51" spans="1:8" ht="16">
      <c r="A51" s="265" t="s">
        <v>97</v>
      </c>
      <c r="B51" s="259" t="s">
        <v>69</v>
      </c>
      <c r="C51" s="259"/>
      <c r="D51" s="260">
        <v>43988</v>
      </c>
      <c r="E51" s="261" t="s">
        <v>71</v>
      </c>
      <c r="F51" s="85"/>
    </row>
    <row r="52" spans="1:8" ht="16">
      <c r="A52" s="262" t="s">
        <v>98</v>
      </c>
      <c r="B52" s="259"/>
      <c r="C52" s="259"/>
      <c r="D52" s="259">
        <v>3</v>
      </c>
      <c r="E52" s="263" t="s">
        <v>1797</v>
      </c>
      <c r="F52" s="85"/>
    </row>
    <row r="53" spans="1:8" ht="15">
      <c r="A53" s="262" t="s">
        <v>113</v>
      </c>
      <c r="B53" s="259"/>
      <c r="C53" s="264"/>
      <c r="D53" s="266">
        <v>3</v>
      </c>
      <c r="E53" s="267" t="s">
        <v>1802</v>
      </c>
      <c r="F53" s="85"/>
    </row>
    <row r="54" spans="1:8" ht="16">
      <c r="A54" s="265" t="s">
        <v>99</v>
      </c>
      <c r="B54" s="259" t="s">
        <v>69</v>
      </c>
      <c r="C54" s="259"/>
      <c r="D54" s="260">
        <v>43622</v>
      </c>
      <c r="E54" s="261" t="s">
        <v>71</v>
      </c>
      <c r="F54" s="85"/>
    </row>
    <row r="55" spans="1:8" ht="16">
      <c r="A55" s="262" t="s">
        <v>100</v>
      </c>
      <c r="B55" s="259"/>
      <c r="C55" s="259"/>
      <c r="D55" s="259">
        <v>3</v>
      </c>
      <c r="E55" s="263" t="s">
        <v>1797</v>
      </c>
      <c r="F55" s="85"/>
    </row>
    <row r="56" spans="1:8" ht="16">
      <c r="A56" s="262" t="s">
        <v>101</v>
      </c>
      <c r="B56" s="259"/>
      <c r="C56" s="259"/>
      <c r="D56" s="268" t="s">
        <v>1805</v>
      </c>
      <c r="E56" s="263" t="s">
        <v>1802</v>
      </c>
      <c r="F56" s="85"/>
    </row>
    <row r="57" spans="1:8" ht="28">
      <c r="A57" s="262" t="s">
        <v>102</v>
      </c>
      <c r="B57" s="259"/>
      <c r="C57" s="259"/>
      <c r="D57" s="268" t="s">
        <v>1805</v>
      </c>
      <c r="E57" s="263" t="s">
        <v>1802</v>
      </c>
      <c r="F57" s="85"/>
    </row>
    <row r="58" spans="1:8" ht="16">
      <c r="A58" s="262" t="s">
        <v>103</v>
      </c>
      <c r="B58" s="259"/>
      <c r="C58" s="259"/>
      <c r="D58" s="259">
        <v>3</v>
      </c>
      <c r="E58" s="263" t="s">
        <v>1797</v>
      </c>
      <c r="F58" s="85"/>
    </row>
    <row r="59" spans="1:8">
      <c r="A59" s="265" t="s">
        <v>104</v>
      </c>
      <c r="B59" s="250"/>
      <c r="C59" s="246"/>
      <c r="D59" s="269"/>
      <c r="E59" s="270" t="s">
        <v>71</v>
      </c>
      <c r="F59" s="85"/>
    </row>
    <row r="60" spans="1:8">
      <c r="A60" s="40" t="s">
        <v>105</v>
      </c>
      <c r="B60" s="85"/>
      <c r="C60" s="85"/>
      <c r="D60" s="85"/>
      <c r="E60" s="85"/>
      <c r="F60" s="85"/>
    </row>
    <row r="61" spans="1:8" ht="14.5" customHeight="1">
      <c r="A61" s="242" t="s">
        <v>106</v>
      </c>
      <c r="B61" s="242"/>
      <c r="C61" s="242"/>
      <c r="D61" s="242"/>
      <c r="E61" s="242"/>
      <c r="F61" s="86"/>
      <c r="G61" s="86"/>
      <c r="H61" s="86"/>
    </row>
    <row r="62" spans="1:8" ht="30.5" customHeight="1">
      <c r="A62" s="242"/>
      <c r="B62" s="242"/>
      <c r="C62" s="242"/>
      <c r="D62" s="242"/>
      <c r="E62" s="242"/>
      <c r="F62" s="86"/>
      <c r="G62" s="86"/>
      <c r="H62" s="86"/>
    </row>
    <row r="63" spans="1:8">
      <c r="A63" s="86"/>
      <c r="B63" s="86"/>
      <c r="C63" s="86"/>
      <c r="D63" s="86"/>
      <c r="E63" s="86"/>
      <c r="F63" s="86"/>
      <c r="G63" s="86"/>
      <c r="H63" s="86"/>
    </row>
    <row r="64" spans="1:8">
      <c r="A64" s="87"/>
      <c r="B64" s="87"/>
      <c r="C64" s="87"/>
      <c r="D64" s="87"/>
      <c r="E64" s="87"/>
      <c r="F64" s="87"/>
      <c r="G64" s="87"/>
      <c r="H64" s="87"/>
    </row>
    <row r="65" spans="1:8">
      <c r="A65" s="35" t="s">
        <v>114</v>
      </c>
      <c r="B65" s="86"/>
      <c r="C65" s="86"/>
      <c r="D65" s="41"/>
      <c r="E65" s="41"/>
      <c r="F65" s="41"/>
      <c r="G65" s="41"/>
      <c r="H65" s="87"/>
    </row>
    <row r="66" spans="1:8">
      <c r="A66" s="35" t="s">
        <v>115</v>
      </c>
      <c r="B66" s="86"/>
      <c r="C66" s="86"/>
      <c r="D66" s="41"/>
      <c r="E66" s="41"/>
      <c r="F66" s="41"/>
      <c r="G66" s="41"/>
      <c r="H66" s="87"/>
    </row>
    <row r="67" spans="1:8">
      <c r="A67" s="35" t="s">
        <v>107</v>
      </c>
      <c r="B67" s="86"/>
      <c r="C67" s="86"/>
      <c r="D67" s="86"/>
      <c r="E67" s="86"/>
      <c r="F67" s="41"/>
      <c r="G67" s="41"/>
      <c r="H67" s="87"/>
    </row>
    <row r="68" spans="1:8">
      <c r="A68" s="7" t="s">
        <v>108</v>
      </c>
      <c r="B68" s="86"/>
      <c r="C68" s="86"/>
      <c r="D68" s="86"/>
      <c r="E68" s="86"/>
      <c r="F68" s="86"/>
      <c r="G68" s="86"/>
      <c r="H68" s="87"/>
    </row>
    <row r="69" spans="1:8">
      <c r="A69" s="7" t="s">
        <v>109</v>
      </c>
      <c r="B69" s="86"/>
      <c r="C69" s="86"/>
      <c r="D69" s="86"/>
      <c r="E69" s="86"/>
      <c r="F69" s="86"/>
      <c r="G69" s="86"/>
      <c r="H69" s="87"/>
    </row>
    <row r="70" spans="1:8">
      <c r="A70" s="7" t="s">
        <v>110</v>
      </c>
      <c r="B70" s="86"/>
      <c r="C70" s="86"/>
      <c r="D70" s="86"/>
      <c r="E70" s="86"/>
      <c r="F70" s="86"/>
      <c r="G70" s="86"/>
      <c r="H70" s="87"/>
    </row>
    <row r="71" spans="1:8">
      <c r="A71" s="42" t="s">
        <v>111</v>
      </c>
      <c r="B71" s="41"/>
      <c r="C71" s="41"/>
      <c r="D71" s="41"/>
      <c r="E71" s="41"/>
      <c r="F71" s="41"/>
      <c r="G71" s="41"/>
      <c r="H71" s="87"/>
    </row>
    <row r="72" spans="1:8">
      <c r="A72" s="7" t="s">
        <v>112</v>
      </c>
      <c r="B72" s="86"/>
      <c r="C72" s="86"/>
      <c r="D72" s="86"/>
      <c r="E72" s="86"/>
      <c r="F72" s="86"/>
      <c r="G72" s="86"/>
      <c r="H72" s="87"/>
    </row>
    <row r="75" spans="1:8" ht="15">
      <c r="A75" s="91" t="s">
        <v>201</v>
      </c>
      <c r="B75" s="92"/>
      <c r="C75" s="93"/>
    </row>
    <row r="76" spans="1:8" ht="28">
      <c r="A76" s="95" t="s">
        <v>295</v>
      </c>
      <c r="B76" s="231" t="s">
        <v>1769</v>
      </c>
      <c r="C76" s="231"/>
      <c r="D76" s="231"/>
      <c r="E76" s="231"/>
    </row>
    <row r="77" spans="1:8" ht="28">
      <c r="A77" s="95" t="s">
        <v>296</v>
      </c>
      <c r="B77" s="231" t="s">
        <v>1770</v>
      </c>
      <c r="C77" s="231"/>
      <c r="D77" s="231"/>
      <c r="E77" s="231"/>
    </row>
  </sheetData>
  <mergeCells count="11">
    <mergeCell ref="B76:E76"/>
    <mergeCell ref="B77:E77"/>
    <mergeCell ref="A61:E62"/>
    <mergeCell ref="B59:C59"/>
    <mergeCell ref="D20:E20"/>
    <mergeCell ref="D21:E21"/>
    <mergeCell ref="A22:A23"/>
    <mergeCell ref="B22:C23"/>
    <mergeCell ref="D22:D23"/>
    <mergeCell ref="E22:E23"/>
    <mergeCell ref="A20:A2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44"/>
  <sheetViews>
    <sheetView topLeftCell="A20" zoomScale="70" zoomScaleNormal="70" workbookViewId="0">
      <selection activeCell="AD44" sqref="AD44"/>
    </sheetView>
  </sheetViews>
  <sheetFormatPr baseColWidth="10" defaultColWidth="8.83203125" defaultRowHeight="15"/>
  <cols>
    <col min="1" max="1" width="16.5" customWidth="1"/>
    <col min="2" max="2" width="19.83203125" customWidth="1"/>
  </cols>
  <sheetData>
    <row r="1" spans="1:1" s="75" customFormat="1">
      <c r="A1" s="81" t="s">
        <v>205</v>
      </c>
    </row>
    <row r="2" spans="1:1" s="75" customFormat="1">
      <c r="A2" s="81" t="s">
        <v>220</v>
      </c>
    </row>
    <row r="3" spans="1:1" ht="16">
      <c r="A3" s="6" t="s">
        <v>287</v>
      </c>
    </row>
    <row r="12" spans="1:1" ht="16">
      <c r="A12" s="6" t="s">
        <v>288</v>
      </c>
    </row>
    <row r="22" spans="1:1" ht="16">
      <c r="A22" s="6" t="s">
        <v>289</v>
      </c>
    </row>
    <row r="41" spans="1:3">
      <c r="A41" s="91" t="s">
        <v>201</v>
      </c>
      <c r="B41" s="92"/>
      <c r="C41" s="93"/>
    </row>
    <row r="42" spans="1:3" ht="56">
      <c r="A42" s="95" t="s">
        <v>284</v>
      </c>
      <c r="B42" s="95" t="s">
        <v>1772</v>
      </c>
      <c r="C42" s="84"/>
    </row>
    <row r="43" spans="1:3" ht="293">
      <c r="A43" s="95" t="s">
        <v>285</v>
      </c>
      <c r="B43" s="95" t="s">
        <v>1773</v>
      </c>
      <c r="C43" s="8"/>
    </row>
    <row r="44" spans="1:3" ht="409.6">
      <c r="A44" s="95" t="s">
        <v>286</v>
      </c>
      <c r="B44" s="95" t="s">
        <v>1771</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workbookViewId="0">
      <selection activeCell="K5" sqref="K5"/>
    </sheetView>
  </sheetViews>
  <sheetFormatPr baseColWidth="10" defaultColWidth="8.83203125" defaultRowHeight="14"/>
  <cols>
    <col min="1" max="1" width="48.33203125" style="84" customWidth="1"/>
    <col min="2" max="2" width="80.1640625" style="84" customWidth="1"/>
    <col min="3" max="16384" width="8.83203125" style="84"/>
  </cols>
  <sheetData>
    <row r="1" spans="1:2" ht="17" thickBot="1">
      <c r="A1" s="216" t="s">
        <v>190</v>
      </c>
      <c r="B1" s="217"/>
    </row>
    <row r="2" spans="1:2" ht="15" thickBot="1">
      <c r="A2" s="69" t="s">
        <v>191</v>
      </c>
      <c r="B2" s="70" t="s">
        <v>192</v>
      </c>
    </row>
    <row r="3" spans="1:2">
      <c r="A3" s="96" t="s">
        <v>279</v>
      </c>
      <c r="B3" s="89"/>
    </row>
    <row r="4" spans="1:2" ht="144" thickBot="1">
      <c r="A4" s="90" t="str">
        <f>'1(Data)'!A74</f>
        <v>1A) Volume and coverage of available data</v>
      </c>
      <c r="B4" s="90" t="str">
        <f>'1(Data)'!B74</f>
        <v xml:space="preserve">EMODnet Physics input data is sparse and for this indicator we consider the "platform" as the "unit" of monitoring assessment. A platform is a logical entity that hosts data, where data maybe a single dataset (e.g. a profile in case of CTD), a timeseries (e.g. sea level station), a series of profiles (e.g. ARGO). For indicator 1.A we report on the % variation of the number of platforms for the given basin. To note that a reduction of the % may indicate that plaforms are not delivering data (i.e. finished the mission, under maintenance, etc). While the number of operational platform may have fluctuations, the amount of data keeps increasing. For this indicator we are not using proposed figures (i.e. areas in Km^2 - line 45): are we are dealing with georeferred data and we need to use to bounding box shapes.  For indicator 1.B the unit of download is measured in platforms (in coherence with indicator 1.A) while the number of downloads are measured in "requests". A request may be for a single dataset (e.g. 1 CTD) as well as a full time series (e.g. daily data for past XX years). For ice data, EMODnet Physics is integrating a satellite derived product covering the whole Arctic and Antarctic areas. This product can be only donwloaded via TDS. </v>
      </c>
    </row>
    <row r="5" spans="1:2" ht="92" thickBot="1">
      <c r="A5" s="90" t="str">
        <f>'1(Data)'!A75</f>
        <v>1B) Usage of data in this quarter</v>
      </c>
      <c r="B5" s="196" t="str">
        <f>'1(Data)'!B75</f>
        <v>During this quarter we recorded a reduced use of the platform page visualization and an increase of the manual data donwload, that can indicate the use of EMODnet Physics portal for studying a specific area (you need to identify the sources and then e.g. you download all the available data for a given period). it is important to remember that the number of WMS and WFS reported in 1B limited to https://www.emodnet-physics.eu/Map/Service/GeoServerDefaultWMS.aspx and https://www.emodnet-physics.eu/Map/Service/GeoServerDefaultWFS.aspx, while the use of WMS/WFS layers (GeoServer) is tracked and reported under 2B. The use of APIs is in line with the previous period indicating that no major new "consumer" started using these interface.</v>
      </c>
    </row>
    <row r="6" spans="1:2" ht="27" thickBot="1">
      <c r="A6" s="97" t="s">
        <v>280</v>
      </c>
      <c r="B6" s="76"/>
    </row>
    <row r="7" spans="1:2" ht="118" thickBot="1">
      <c r="A7" s="76" t="str">
        <f>'2(Products)'!A422</f>
        <v>2A) Volume and coverage of available data products</v>
      </c>
      <c r="B7" s="76" t="str">
        <f>'2(Products)'!B422</f>
        <v xml:space="preserve">EMODnet Physics organizes data and products according the disseminitation interface therefore the volume of data is not avaialble for each single item. Most of the EMODent Physics products have a global coverage. During the period we continued the re-organization of the products, the product naminig convention, the publication of products that are subset or super-sets of the already avaialble products (this is particularly evident under ERDDAP), hence we have 349 products in total while the previos report we counted 258 products. It is important to highligh that the number of new added products is one order less (about ten). This activity will continue during next months to find eventually the best organization to provide the user a series of products easilty identifiable at a level of granularity that let to report understandable figures in the indicators (e.g. from line 335 to line 398 may became a single item - mapviewer data, and have a sheet showing the interaction for each single platform page - which is a EMODnet Physics developed product) </v>
      </c>
    </row>
    <row r="8" spans="1:2" ht="157" thickBot="1">
      <c r="A8" s="76" t="str">
        <f>'2(Products)'!A423</f>
        <v>2B) Usage of data products in this quarter</v>
      </c>
      <c r="B8" s="76" t="str">
        <f>'2(Products)'!B423</f>
        <v>we are recording the use of all the tracked interfaces and endpoints. For some we are resolving per single item/product (Geoserver, ERDDAP and THREDDS) while products map visualization are collected all together and it is not possible to have fine details per item yet. As planned we started implementing the use of matomo for some pages (i.e. the ones that are listed in www.emodnet-physics.eu/map/products) and during the period we recorded 1325 (internal logs counted 1343 that are highly comparable) visits (1233 unique), wind page is by far the most viewd (1166 visits - 1099 unique), other products of interest are surface currents, wave and salinity (the new SMOS derived product). This results confirms that the way we are re-organizing the system and the tracking of the use of the system would provide interesting figures for indicators. Concenting the visualization of map products, line 335 to 398, we used the system logs and the figure includes duplicates (a platform that presents e.g. temperature and salinity is counted in both the products). Starting from next report we propose to report on "interface" use instead of providing figures for each single item. We do think that this aggregated figures is more interesting and clean for monitoring usage trends with the possibility to add comments about which are the most used products of the period.</v>
      </c>
    </row>
    <row r="9" spans="1:2" ht="66" thickBot="1">
      <c r="A9" s="71" t="str">
        <f>'3(Data providers)'!A221</f>
        <v>3) Organisations supplying/ approached to supply data anad data products</v>
      </c>
      <c r="B9" s="71" t="str">
        <f>'3(Data providers)'!B221</f>
        <v>During the period the approached groups joined network and started making available data/products. EMODnet Physics data policy is very simple and well agreed by contributors. Data is open and free. For a limited set of data, EMODnet Physics is asking for authentication, before delivering downloads to users (who did the data request selection on the mapviewer). M2M and dissemination interfaces (ERDDAP, THREDDS, Geoserver)  are not requiring any authentication and are delivering all the avaialble data wothouth any restrictions.</v>
      </c>
    </row>
    <row r="10" spans="1:2" ht="53" thickBot="1">
      <c r="A10" s="72" t="str">
        <f>'4(Web services)'!A17</f>
        <v>4) Online 'Web' interfaces to access or view data</v>
      </c>
      <c r="B10" s="72" t="str">
        <f>'4(Web services)'!B17</f>
        <v>Web Services are organized per item-interface to facilitate the tracking of their use. ERDDAP, THREDDS, web APIs, Widgets, GeoServer are providing data and products without any authentication or restriction. Some of the data that are presented on the mapviewer require authentication (e.g. coastal data from European istitution - data older than 60 days). All linked datasets are unrestricted.</v>
      </c>
    </row>
    <row r="11" spans="1:2" ht="131" thickBot="1">
      <c r="A11" s="71" t="str">
        <f>'5(User stats)&amp;6(Use case stats)'!A130</f>
        <v>5) Statistics on information volunteered through download forms</v>
      </c>
      <c r="B11" s="71" t="str">
        <f>'5(User stats)&amp;6(Use case stats)'!B130</f>
        <v>During the period we added 70 new users giving information that is a very high value considering it is during the summer break. It is important to remember that the number of users here reported is only a limited number of the EMODnet Physics users and the form is asked to be filled only to users accessing for the first time to data that requires authentication (i.e. coastal data older than 60 days). The majority of EMODnet Physics data are downloadable without any authentication. We need also to correct the total number of users: an error in the extraction query filtered out 205 users - i.e. the total number for the previous period was 910, that now reached 980. Academia represents the majority about 50% in the period, about 58% overall, notably the users from business/private are keeping increasing (around 20%). Concerning the list of the users per country would be good to have the possibility to avoid to group per continents: the tracking tools resolve the ips vs country that would be the best level of information granularity to be reported.</v>
      </c>
    </row>
    <row r="12" spans="1:2" ht="92" thickBot="1">
      <c r="A12" s="72" t="str">
        <f>'5(User stats)&amp;6(Use case stats)'!A131</f>
        <v>6) Published use cases</v>
      </c>
      <c r="B12" s="72" t="str">
        <f>'5(User stats)&amp;6(Use case stats)'!B131</f>
        <v>Use cases are providing examples of how EMODnet Physics data can be used for both private and public downstream applications. The one about Wave Model (DHI) is by far the most read (617 total read, since it was published). It looks like that the EMODnet use case are helping advertising of such application and compnies, while promoting their services, are linking their users to the EMODnet cases. The team has recently provided the Secretariat with a three new user cases and we do encourage the publishing on the central portal (note: according Physics internal policy on use cases and in line with the evolition of the system towards a central system, we decided not to have use case on the thematic landing page) to let the users to use it to promote themsleves and, hence, EMODnet.</v>
      </c>
    </row>
    <row r="13" spans="1:2" ht="40" thickBot="1">
      <c r="A13" s="71" t="str">
        <f>'8(User friendliness)'!A76</f>
        <v>8.1) Technical monitoring</v>
      </c>
      <c r="B13" s="71" t="str">
        <f>'8(User friendliness)'!B76</f>
        <v>The TRUST-IT technical monitoring shows that the web portal is performing well and is responsive. We anyhow recorded and reported some days of problems on the GeoServer and GeoNetwork interfaces. As described under the "issues" section, we took mitigation measures and eventually fixed the issues.</v>
      </c>
    </row>
    <row r="14" spans="1:2" ht="40" thickBot="1">
      <c r="A14" s="72" t="str">
        <f>'8(User friendliness)'!A77</f>
        <v>8.2) Visual Harmonisation score</v>
      </c>
      <c r="B14" s="72" t="str">
        <f>'8(User friendliness)'!B77</f>
        <v>The portal is processing towards the common visual harmonization recommendations as required and agreed during EMODnet SC and TWG, as well as it is including and removing any element (e.g. survey banner) as required by Secretariat.</v>
      </c>
    </row>
    <row r="15" spans="1:2" ht="15" thickBot="1">
      <c r="A15" s="71" t="str">
        <f>'9-10-11(User stats)'!A42</f>
        <v>9) Visibility &amp; analytics for web pages</v>
      </c>
      <c r="B15" s="71" t="str">
        <f>'9-10-11(User stats)'!B42</f>
        <v xml:space="preserve">EMODnet Physics mapviewer is by far the most used interface with an growing trend. </v>
      </c>
    </row>
    <row r="16" spans="1:2" ht="66" thickBot="1">
      <c r="A16" s="72" t="str">
        <f>'9-10-11(User stats)'!A43</f>
        <v>10) Visibility &amp; analytics for web sections</v>
      </c>
      <c r="B16" s="72" t="str">
        <f>'9-10-11(User stats)'!B43</f>
        <v xml:space="preserve">While the landing page number of unique visits per day is stable, we recorded an increase of interactions on the mapviewer. The average number of unique views is  back to an average of about 5K unique visits per months  that is a good indicator, although there is the potential to get back twice the number (see e.g. the peak it was recorded in early 2018). To this aim we are keeping investing effort in expanding the number of avaialble datasets and keeping easining the access and download to these data. </v>
      </c>
    </row>
    <row r="17" spans="1:2" ht="92" thickBot="1">
      <c r="A17" s="71" t="str">
        <f>'9-10-11(User stats)'!A44</f>
        <v>11) Average visit duration for web pages</v>
      </c>
      <c r="B17" s="71" t="str">
        <f>'9-10-11(User stats)'!B44</f>
        <v>The metrics are in line with the users use of the EMODnet Physics sections: while they spend a limited time on the landing (background, news…) they interact with the mapviewer and platform pages - these are the key emodnet Physics products confirming the importance of the EMODnet Physics team in keeping developing and updating them. We also note a peak in the access to the video page - this is likely due to the fact that we published the recordings of the Fishing for Data Workshop. We suggest to start centralizing the access to this kind of materials from the central portal (as for as the use cases) and have on the thematic landing pages just a list of news/links that redirect to the central system. This may represent (from the user point of view) a smooth step towards the centralization of the access to the systems.</v>
      </c>
    </row>
    <row r="18" spans="1:2">
      <c r="A18" s="73"/>
    </row>
    <row r="19" spans="1:2">
      <c r="A19" s="4"/>
    </row>
    <row r="20" spans="1:2">
      <c r="A20" s="4"/>
    </row>
    <row r="21" spans="1:2">
      <c r="A21" s="4"/>
    </row>
    <row r="22" spans="1:2">
      <c r="A22" s="4"/>
    </row>
    <row r="23" spans="1:2">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75"/>
  <sheetViews>
    <sheetView topLeftCell="D29" zoomScale="109" zoomScaleNormal="110" workbookViewId="0">
      <selection activeCell="I45" sqref="I45"/>
    </sheetView>
  </sheetViews>
  <sheetFormatPr baseColWidth="10" defaultColWidth="9.1640625" defaultRowHeight="14"/>
  <cols>
    <col min="1" max="1" width="33" style="47" customWidth="1"/>
    <col min="2" max="2" width="16.6640625" style="47" customWidth="1"/>
    <col min="3" max="3" width="14.5" style="47" customWidth="1"/>
    <col min="4" max="4" width="16.6640625" style="47" customWidth="1"/>
    <col min="5" max="5" width="17.83203125" style="47" customWidth="1"/>
    <col min="6" max="6" width="16.1640625" style="47" customWidth="1"/>
    <col min="7" max="7" width="14.83203125" style="47" customWidth="1"/>
    <col min="8" max="8" width="15" style="47" customWidth="1"/>
    <col min="9" max="9" width="16.33203125" style="47" customWidth="1"/>
    <col min="10" max="10" width="13" style="47" customWidth="1"/>
    <col min="11" max="11" width="18.83203125" style="47" customWidth="1"/>
    <col min="12" max="13" width="14.1640625" style="47" customWidth="1"/>
    <col min="14" max="14" width="15.1640625" style="47" customWidth="1"/>
    <col min="15" max="15" width="16.1640625" style="47" customWidth="1"/>
    <col min="16" max="16" width="24.83203125" style="47" customWidth="1"/>
    <col min="17" max="17" width="19.33203125" style="47" customWidth="1"/>
    <col min="18" max="18" width="20" style="47" customWidth="1"/>
    <col min="19" max="19" width="12.1640625" style="47" bestFit="1" customWidth="1"/>
    <col min="20" max="20" width="9.1640625" style="47"/>
    <col min="21" max="21" width="10.1640625" style="47" customWidth="1"/>
    <col min="22" max="22" width="12" style="47" customWidth="1"/>
    <col min="23" max="16384" width="9.1640625" style="47"/>
  </cols>
  <sheetData>
    <row r="1" spans="1:17" ht="16">
      <c r="A1" s="46" t="s">
        <v>268</v>
      </c>
    </row>
    <row r="2" spans="1:17" s="84" customFormat="1">
      <c r="A2" s="81" t="s">
        <v>221</v>
      </c>
    </row>
    <row r="3" spans="1:17" s="84" customFormat="1">
      <c r="A3" s="81" t="s">
        <v>193</v>
      </c>
    </row>
    <row r="4" spans="1:17" s="75" customFormat="1" ht="15">
      <c r="A4" s="81" t="s">
        <v>220</v>
      </c>
    </row>
    <row r="5" spans="1:17" s="57" customFormat="1" ht="15">
      <c r="A5" s="60" t="s">
        <v>269</v>
      </c>
    </row>
    <row r="6" spans="1:17" ht="32.25" customHeight="1">
      <c r="A6" s="79" t="s">
        <v>37</v>
      </c>
      <c r="B6" s="79" t="s">
        <v>38</v>
      </c>
      <c r="C6" s="79" t="s">
        <v>54</v>
      </c>
      <c r="H6" s="48"/>
      <c r="I6" s="48"/>
      <c r="J6" s="48"/>
      <c r="K6" s="48"/>
      <c r="L6" s="48"/>
      <c r="M6" s="48"/>
      <c r="N6" s="48"/>
      <c r="O6" s="48"/>
      <c r="P6" s="48"/>
      <c r="Q6" s="48"/>
    </row>
    <row r="7" spans="1:17" ht="18" customHeight="1">
      <c r="A7" s="103">
        <v>44111</v>
      </c>
      <c r="B7" s="49" t="s">
        <v>6</v>
      </c>
      <c r="C7" s="49" t="s">
        <v>320</v>
      </c>
      <c r="E7" s="48"/>
      <c r="F7" s="48"/>
      <c r="G7" s="48"/>
      <c r="H7" s="48"/>
      <c r="I7" s="48"/>
      <c r="J7" s="48"/>
      <c r="K7" s="48"/>
      <c r="L7" s="48"/>
      <c r="M7" s="48"/>
      <c r="N7" s="48"/>
      <c r="O7" s="48"/>
      <c r="P7" s="48"/>
      <c r="Q7" s="48"/>
    </row>
    <row r="8" spans="1:17">
      <c r="B8" s="100"/>
      <c r="C8" s="100"/>
      <c r="D8" s="100"/>
    </row>
    <row r="9" spans="1:17" ht="70">
      <c r="A9" s="25" t="s">
        <v>232</v>
      </c>
      <c r="B9" s="33" t="s">
        <v>299</v>
      </c>
      <c r="C9" s="33" t="s">
        <v>312</v>
      </c>
      <c r="D9" s="33" t="s">
        <v>316</v>
      </c>
      <c r="E9" s="33" t="s">
        <v>318</v>
      </c>
      <c r="F9" s="33" t="s">
        <v>318</v>
      </c>
      <c r="G9" s="106" t="s">
        <v>335</v>
      </c>
    </row>
    <row r="10" spans="1:17">
      <c r="A10" s="105" t="s">
        <v>322</v>
      </c>
      <c r="B10" s="51">
        <f>B26+D26+F26+H26+J26+L26+N26</f>
        <v>715723</v>
      </c>
      <c r="C10" s="51">
        <v>825273</v>
      </c>
      <c r="D10" s="137">
        <f>(B10-C10)/C10</f>
        <v>-0.13274395260719787</v>
      </c>
      <c r="E10" s="51">
        <v>109.047</v>
      </c>
      <c r="F10" s="230">
        <f>SUM(E10:E20)</f>
        <v>1136.0800000000004</v>
      </c>
      <c r="G10" s="219">
        <v>687.5</v>
      </c>
    </row>
    <row r="11" spans="1:17">
      <c r="A11" s="105" t="s">
        <v>323</v>
      </c>
      <c r="B11" s="51">
        <f t="shared" ref="B11:B21" si="0">B27+D27+F27+H27+J27+L27+N27</f>
        <v>643343</v>
      </c>
      <c r="C11" s="51">
        <v>745064</v>
      </c>
      <c r="D11" s="137">
        <f t="shared" ref="D11:D20" si="1">(B11-C11)/C11</f>
        <v>-0.13652652658026693</v>
      </c>
      <c r="E11" s="51">
        <v>646.41999999999996</v>
      </c>
      <c r="F11" s="230"/>
      <c r="G11" s="220"/>
    </row>
    <row r="12" spans="1:17">
      <c r="A12" s="105" t="s">
        <v>324</v>
      </c>
      <c r="B12" s="51">
        <f t="shared" si="0"/>
        <v>6661</v>
      </c>
      <c r="C12" s="51">
        <v>6245</v>
      </c>
      <c r="D12" s="137">
        <f t="shared" si="1"/>
        <v>6.6613290632506011E-2</v>
      </c>
      <c r="E12" s="51">
        <v>81.91</v>
      </c>
      <c r="F12" s="230"/>
      <c r="G12" s="220"/>
    </row>
    <row r="13" spans="1:17">
      <c r="A13" s="105" t="s">
        <v>325</v>
      </c>
      <c r="B13" s="51">
        <f t="shared" si="0"/>
        <v>95745</v>
      </c>
      <c r="C13" s="51">
        <v>97380</v>
      </c>
      <c r="D13" s="137">
        <f t="shared" si="1"/>
        <v>-1.6789895255699322E-2</v>
      </c>
      <c r="E13" s="51">
        <v>4.5149999999999997</v>
      </c>
      <c r="F13" s="230"/>
      <c r="G13" s="220"/>
    </row>
    <row r="14" spans="1:17">
      <c r="A14" s="105" t="s">
        <v>326</v>
      </c>
      <c r="B14" s="51">
        <f t="shared" si="0"/>
        <v>3894</v>
      </c>
      <c r="C14" s="51">
        <v>4320</v>
      </c>
      <c r="D14" s="137">
        <f t="shared" si="1"/>
        <v>-9.8611111111111108E-2</v>
      </c>
      <c r="E14" s="51">
        <v>7.835</v>
      </c>
      <c r="F14" s="230"/>
      <c r="G14" s="220"/>
    </row>
    <row r="15" spans="1:17">
      <c r="A15" s="105" t="s">
        <v>327</v>
      </c>
      <c r="B15" s="51">
        <f t="shared" si="0"/>
        <v>12820</v>
      </c>
      <c r="C15" s="51">
        <v>13056</v>
      </c>
      <c r="D15" s="137">
        <f t="shared" si="1"/>
        <v>-1.8075980392156864E-2</v>
      </c>
      <c r="E15" s="51">
        <v>74.019000000000005</v>
      </c>
      <c r="F15" s="230"/>
      <c r="G15" s="220"/>
    </row>
    <row r="16" spans="1:17">
      <c r="A16" s="105" t="s">
        <v>334</v>
      </c>
      <c r="B16" s="51">
        <f t="shared" si="0"/>
        <v>169677</v>
      </c>
      <c r="C16" s="51">
        <v>203581</v>
      </c>
      <c r="D16" s="137">
        <f t="shared" si="1"/>
        <v>-0.16653813469822823</v>
      </c>
      <c r="E16" s="51">
        <v>50.398000000000003</v>
      </c>
      <c r="F16" s="230"/>
      <c r="G16" s="220"/>
    </row>
    <row r="17" spans="1:22">
      <c r="A17" s="105" t="s">
        <v>329</v>
      </c>
      <c r="B17" s="51">
        <f t="shared" si="0"/>
        <v>1476</v>
      </c>
      <c r="C17" s="51">
        <v>1597</v>
      </c>
      <c r="D17" s="137">
        <f t="shared" si="1"/>
        <v>-7.576706324358172E-2</v>
      </c>
      <c r="E17" s="51">
        <v>59.957000000000001</v>
      </c>
      <c r="F17" s="230"/>
      <c r="G17" s="220"/>
    </row>
    <row r="18" spans="1:22">
      <c r="A18" s="105" t="s">
        <v>330</v>
      </c>
      <c r="B18" s="51">
        <f t="shared" si="0"/>
        <v>1781</v>
      </c>
      <c r="C18" s="51">
        <v>1775</v>
      </c>
      <c r="D18" s="137">
        <f t="shared" si="1"/>
        <v>3.3802816901408453E-3</v>
      </c>
      <c r="E18" s="51">
        <v>22.169</v>
      </c>
      <c r="F18" s="230"/>
      <c r="G18" s="220"/>
    </row>
    <row r="19" spans="1:22">
      <c r="A19" s="105" t="s">
        <v>331</v>
      </c>
      <c r="B19" s="51">
        <f t="shared" si="0"/>
        <v>666</v>
      </c>
      <c r="C19" s="51">
        <v>679</v>
      </c>
      <c r="D19" s="137">
        <f t="shared" si="1"/>
        <v>-1.9145802650957292E-2</v>
      </c>
      <c r="E19" s="51">
        <v>72.900000000000006</v>
      </c>
      <c r="F19" s="230"/>
      <c r="G19" s="220"/>
    </row>
    <row r="20" spans="1:22">
      <c r="A20" s="105" t="s">
        <v>332</v>
      </c>
      <c r="B20" s="51">
        <f t="shared" si="0"/>
        <v>3</v>
      </c>
      <c r="C20" s="51">
        <v>3</v>
      </c>
      <c r="D20" s="137">
        <f t="shared" si="1"/>
        <v>0</v>
      </c>
      <c r="E20" s="51">
        <v>6.91</v>
      </c>
      <c r="F20" s="230"/>
      <c r="G20" s="221"/>
    </row>
    <row r="21" spans="1:22">
      <c r="A21" s="105" t="s">
        <v>333</v>
      </c>
      <c r="B21" s="51">
        <f t="shared" si="0"/>
        <v>0</v>
      </c>
      <c r="C21" s="51">
        <v>0</v>
      </c>
      <c r="D21" s="137">
        <v>0</v>
      </c>
      <c r="E21" s="51">
        <v>276</v>
      </c>
      <c r="F21" s="194">
        <f>E21</f>
        <v>276</v>
      </c>
      <c r="G21" s="55">
        <v>269</v>
      </c>
    </row>
    <row r="22" spans="1:22" customFormat="1" ht="15"/>
    <row r="23" spans="1:22" customFormat="1" ht="16">
      <c r="B23" s="224" t="s">
        <v>303</v>
      </c>
      <c r="C23" s="225"/>
      <c r="D23" s="225"/>
      <c r="E23" s="225"/>
      <c r="F23" s="225"/>
      <c r="G23" s="225"/>
      <c r="H23" s="225"/>
      <c r="I23" s="225"/>
      <c r="J23" s="225"/>
      <c r="K23" s="225"/>
      <c r="L23" s="225"/>
      <c r="M23" s="225"/>
      <c r="N23" s="225"/>
      <c r="O23" s="226"/>
      <c r="P23" s="222" t="s">
        <v>336</v>
      </c>
      <c r="Q23" s="223"/>
      <c r="R23" s="223"/>
      <c r="S23" s="223"/>
      <c r="T23" s="223"/>
      <c r="U23" s="223"/>
      <c r="V23" s="223"/>
    </row>
    <row r="24" spans="1:22" customFormat="1" ht="15">
      <c r="B24" s="227" t="s">
        <v>266</v>
      </c>
      <c r="C24" s="228"/>
      <c r="D24" s="227" t="s">
        <v>131</v>
      </c>
      <c r="E24" s="228"/>
      <c r="F24" s="227" t="s">
        <v>120</v>
      </c>
      <c r="G24" s="228"/>
      <c r="H24" s="227" t="s">
        <v>121</v>
      </c>
      <c r="I24" s="228"/>
      <c r="J24" s="227" t="s">
        <v>122</v>
      </c>
      <c r="K24" s="228"/>
      <c r="L24" s="227" t="s">
        <v>123</v>
      </c>
      <c r="M24" s="228"/>
      <c r="N24" s="227" t="s">
        <v>124</v>
      </c>
      <c r="O24" s="228"/>
      <c r="P24" s="107" t="s">
        <v>337</v>
      </c>
      <c r="Q24" s="107" t="s">
        <v>338</v>
      </c>
      <c r="R24" s="107" t="s">
        <v>339</v>
      </c>
      <c r="S24" s="107" t="s">
        <v>340</v>
      </c>
      <c r="T24" s="107" t="s">
        <v>341</v>
      </c>
      <c r="U24" s="107" t="s">
        <v>342</v>
      </c>
      <c r="V24" s="107" t="s">
        <v>343</v>
      </c>
    </row>
    <row r="25" spans="1:22" customFormat="1" ht="43">
      <c r="A25" s="25" t="s">
        <v>317</v>
      </c>
      <c r="B25" s="5" t="s">
        <v>260</v>
      </c>
      <c r="C25" s="5" t="s">
        <v>261</v>
      </c>
      <c r="D25" s="5" t="s">
        <v>260</v>
      </c>
      <c r="E25" s="5" t="s">
        <v>261</v>
      </c>
      <c r="F25" s="5" t="s">
        <v>260</v>
      </c>
      <c r="G25" s="5" t="s">
        <v>261</v>
      </c>
      <c r="H25" s="5" t="s">
        <v>260</v>
      </c>
      <c r="I25" s="5" t="s">
        <v>261</v>
      </c>
      <c r="J25" s="5" t="s">
        <v>260</v>
      </c>
      <c r="K25" s="5" t="s">
        <v>261</v>
      </c>
      <c r="L25" s="5" t="s">
        <v>260</v>
      </c>
      <c r="M25" s="5" t="s">
        <v>261</v>
      </c>
      <c r="N25" s="5" t="s">
        <v>260</v>
      </c>
      <c r="O25" s="5" t="s">
        <v>261</v>
      </c>
    </row>
    <row r="26" spans="1:22" customFormat="1" ht="15">
      <c r="A26" s="105" t="s">
        <v>322</v>
      </c>
      <c r="B26" s="50">
        <v>147490</v>
      </c>
      <c r="C26" s="50">
        <f>B26-P26</f>
        <v>1</v>
      </c>
      <c r="D26" s="50">
        <v>79236</v>
      </c>
      <c r="E26" s="50">
        <f>D26-Q26</f>
        <v>1</v>
      </c>
      <c r="F26" s="50">
        <v>86944</v>
      </c>
      <c r="G26" s="50">
        <f>F26-R26</f>
        <v>0</v>
      </c>
      <c r="H26" s="50">
        <v>44367</v>
      </c>
      <c r="I26" s="50">
        <f>H26-S26</f>
        <v>0</v>
      </c>
      <c r="J26" s="50">
        <v>76291</v>
      </c>
      <c r="K26" s="50">
        <f>J26-T26</f>
        <v>0</v>
      </c>
      <c r="L26" s="50">
        <v>67076</v>
      </c>
      <c r="M26" s="50">
        <f>L26-U26</f>
        <v>0</v>
      </c>
      <c r="N26" s="50">
        <v>214319</v>
      </c>
      <c r="O26" s="50">
        <f>N26-V26</f>
        <v>-109552</v>
      </c>
      <c r="P26" s="50">
        <v>147489</v>
      </c>
      <c r="Q26" s="50">
        <v>79235</v>
      </c>
      <c r="R26" s="50">
        <v>86944</v>
      </c>
      <c r="S26" s="50">
        <v>44367</v>
      </c>
      <c r="T26" s="50">
        <v>76291</v>
      </c>
      <c r="U26" s="50">
        <v>67076</v>
      </c>
      <c r="V26" s="50">
        <v>323871</v>
      </c>
    </row>
    <row r="27" spans="1:22" customFormat="1" ht="15">
      <c r="A27" s="105" t="s">
        <v>323</v>
      </c>
      <c r="B27" s="50">
        <v>135736</v>
      </c>
      <c r="C27" s="50">
        <f t="shared" ref="C27:C37" si="2">B27-P27</f>
        <v>0</v>
      </c>
      <c r="D27" s="50">
        <v>71379</v>
      </c>
      <c r="E27" s="50">
        <f t="shared" ref="E27:E37" si="3">D27-Q27</f>
        <v>1</v>
      </c>
      <c r="F27" s="50">
        <v>86842</v>
      </c>
      <c r="G27" s="50">
        <f t="shared" ref="G27:G37" si="4">F27-R27</f>
        <v>0</v>
      </c>
      <c r="H27" s="50">
        <v>44270</v>
      </c>
      <c r="I27" s="50">
        <f t="shared" ref="I27:I37" si="5">H27-S27</f>
        <v>0</v>
      </c>
      <c r="J27" s="50">
        <v>74762</v>
      </c>
      <c r="K27" s="50">
        <f t="shared" ref="K27:K37" si="6">J27-T27</f>
        <v>0</v>
      </c>
      <c r="L27" s="50">
        <v>66950</v>
      </c>
      <c r="M27" s="50">
        <f t="shared" ref="M27:M37" si="7">L27-U27</f>
        <v>0</v>
      </c>
      <c r="N27" s="50">
        <v>163404</v>
      </c>
      <c r="O27" s="50">
        <f t="shared" ref="O27:O37" si="8">N27-V27</f>
        <v>-101722</v>
      </c>
      <c r="P27" s="50">
        <v>135736</v>
      </c>
      <c r="Q27" s="50">
        <v>71378</v>
      </c>
      <c r="R27" s="50">
        <v>86842</v>
      </c>
      <c r="S27" s="50">
        <v>44270</v>
      </c>
      <c r="T27" s="50">
        <v>74762</v>
      </c>
      <c r="U27" s="50">
        <v>66950</v>
      </c>
      <c r="V27" s="50">
        <v>265126</v>
      </c>
    </row>
    <row r="28" spans="1:22" customFormat="1" ht="15">
      <c r="A28" s="105" t="s">
        <v>324</v>
      </c>
      <c r="B28" s="50">
        <v>2103</v>
      </c>
      <c r="C28" s="50">
        <f t="shared" si="2"/>
        <v>5</v>
      </c>
      <c r="D28" s="50">
        <v>364</v>
      </c>
      <c r="E28" s="50">
        <f t="shared" si="3"/>
        <v>0</v>
      </c>
      <c r="F28" s="50">
        <v>54</v>
      </c>
      <c r="G28" s="50">
        <f t="shared" si="4"/>
        <v>0</v>
      </c>
      <c r="H28" s="50">
        <v>11</v>
      </c>
      <c r="I28" s="50">
        <f t="shared" si="5"/>
        <v>1</v>
      </c>
      <c r="J28" s="50">
        <v>1048</v>
      </c>
      <c r="K28" s="50">
        <f t="shared" si="6"/>
        <v>0</v>
      </c>
      <c r="L28" s="50">
        <v>87</v>
      </c>
      <c r="M28" s="50">
        <f t="shared" si="7"/>
        <v>0</v>
      </c>
      <c r="N28" s="50">
        <v>2994</v>
      </c>
      <c r="O28" s="50">
        <f t="shared" si="8"/>
        <v>410</v>
      </c>
      <c r="P28" s="50">
        <v>2098</v>
      </c>
      <c r="Q28" s="50">
        <v>364</v>
      </c>
      <c r="R28" s="50">
        <v>54</v>
      </c>
      <c r="S28" s="50">
        <v>10</v>
      </c>
      <c r="T28" s="50">
        <v>1048</v>
      </c>
      <c r="U28" s="50">
        <v>87</v>
      </c>
      <c r="V28" s="50">
        <v>2584</v>
      </c>
    </row>
    <row r="29" spans="1:22" customFormat="1" ht="15">
      <c r="A29" s="105" t="s">
        <v>325</v>
      </c>
      <c r="B29" s="50">
        <v>48</v>
      </c>
      <c r="C29" s="50">
        <f t="shared" si="2"/>
        <v>0</v>
      </c>
      <c r="D29" s="50">
        <v>18</v>
      </c>
      <c r="E29" s="50">
        <f t="shared" si="3"/>
        <v>0</v>
      </c>
      <c r="F29" s="50">
        <v>79533</v>
      </c>
      <c r="G29" s="50">
        <f t="shared" si="4"/>
        <v>0</v>
      </c>
      <c r="H29" s="50">
        <v>4</v>
      </c>
      <c r="I29" s="50">
        <f t="shared" si="5"/>
        <v>0</v>
      </c>
      <c r="J29" s="50">
        <v>96</v>
      </c>
      <c r="K29" s="50">
        <f t="shared" si="6"/>
        <v>0</v>
      </c>
      <c r="L29" s="50">
        <v>15979</v>
      </c>
      <c r="M29" s="50">
        <f t="shared" si="7"/>
        <v>0</v>
      </c>
      <c r="N29" s="50">
        <v>67</v>
      </c>
      <c r="O29" s="50">
        <f t="shared" si="8"/>
        <v>-1635</v>
      </c>
      <c r="P29" s="50">
        <v>48</v>
      </c>
      <c r="Q29" s="50">
        <v>18</v>
      </c>
      <c r="R29" s="50">
        <v>79533</v>
      </c>
      <c r="S29" s="50">
        <v>4</v>
      </c>
      <c r="T29" s="50">
        <v>96</v>
      </c>
      <c r="U29" s="50">
        <v>15979</v>
      </c>
      <c r="V29" s="50">
        <v>1702</v>
      </c>
    </row>
    <row r="30" spans="1:22" customFormat="1" ht="15">
      <c r="A30" s="105" t="s">
        <v>326</v>
      </c>
      <c r="B30" s="50">
        <v>1211</v>
      </c>
      <c r="C30" s="50">
        <f t="shared" si="2"/>
        <v>0</v>
      </c>
      <c r="D30" s="50">
        <v>174</v>
      </c>
      <c r="E30" s="50">
        <f t="shared" si="3"/>
        <v>0</v>
      </c>
      <c r="F30" s="50">
        <v>268</v>
      </c>
      <c r="G30" s="50">
        <f t="shared" si="4"/>
        <v>0</v>
      </c>
      <c r="H30" s="50">
        <v>39</v>
      </c>
      <c r="I30" s="50">
        <f t="shared" si="5"/>
        <v>0</v>
      </c>
      <c r="J30" s="50">
        <v>561</v>
      </c>
      <c r="K30" s="50">
        <f t="shared" si="6"/>
        <v>0</v>
      </c>
      <c r="L30" s="50">
        <v>385</v>
      </c>
      <c r="M30" s="50">
        <f t="shared" si="7"/>
        <v>0</v>
      </c>
      <c r="N30" s="50">
        <v>1256</v>
      </c>
      <c r="O30" s="50">
        <f t="shared" si="8"/>
        <v>-426</v>
      </c>
      <c r="P30" s="50">
        <v>1211</v>
      </c>
      <c r="Q30" s="50">
        <v>174</v>
      </c>
      <c r="R30" s="50">
        <v>268</v>
      </c>
      <c r="S30" s="50">
        <v>39</v>
      </c>
      <c r="T30" s="50">
        <v>561</v>
      </c>
      <c r="U30" s="50">
        <v>385</v>
      </c>
      <c r="V30" s="50">
        <v>1682</v>
      </c>
    </row>
    <row r="31" spans="1:22" customFormat="1" ht="15">
      <c r="A31" s="105" t="s">
        <v>327</v>
      </c>
      <c r="B31" s="50">
        <v>3697</v>
      </c>
      <c r="C31" s="50">
        <f t="shared" si="2"/>
        <v>12</v>
      </c>
      <c r="D31" s="50">
        <v>1767</v>
      </c>
      <c r="E31" s="50">
        <f t="shared" si="3"/>
        <v>1</v>
      </c>
      <c r="F31" s="50">
        <v>37</v>
      </c>
      <c r="G31" s="50">
        <f t="shared" si="4"/>
        <v>0</v>
      </c>
      <c r="H31" s="50">
        <v>86</v>
      </c>
      <c r="I31" s="50">
        <f t="shared" si="5"/>
        <v>0</v>
      </c>
      <c r="J31" s="50">
        <v>239</v>
      </c>
      <c r="K31" s="50">
        <f t="shared" si="6"/>
        <v>0</v>
      </c>
      <c r="L31" s="50">
        <v>78</v>
      </c>
      <c r="M31" s="50">
        <f t="shared" si="7"/>
        <v>0</v>
      </c>
      <c r="N31" s="50">
        <v>6916</v>
      </c>
      <c r="O31" s="50">
        <f t="shared" si="8"/>
        <v>-249</v>
      </c>
      <c r="P31" s="50">
        <v>3685</v>
      </c>
      <c r="Q31" s="50">
        <v>1766</v>
      </c>
      <c r="R31" s="50">
        <v>37</v>
      </c>
      <c r="S31" s="50">
        <v>86</v>
      </c>
      <c r="T31" s="50">
        <v>239</v>
      </c>
      <c r="U31" s="50">
        <v>78</v>
      </c>
      <c r="V31" s="50">
        <v>7165</v>
      </c>
    </row>
    <row r="32" spans="1:22" customFormat="1" ht="15">
      <c r="A32" s="105" t="s">
        <v>334</v>
      </c>
      <c r="B32" s="50">
        <v>5071</v>
      </c>
      <c r="C32" s="50">
        <f t="shared" si="2"/>
        <v>1</v>
      </c>
      <c r="D32" s="50">
        <v>47752</v>
      </c>
      <c r="E32" s="50">
        <f t="shared" si="3"/>
        <v>4</v>
      </c>
      <c r="F32" s="50">
        <v>79852</v>
      </c>
      <c r="G32" s="50">
        <f t="shared" si="4"/>
        <v>0</v>
      </c>
      <c r="H32" s="50">
        <v>42</v>
      </c>
      <c r="I32" s="50">
        <f t="shared" si="5"/>
        <v>0</v>
      </c>
      <c r="J32" s="50">
        <v>459</v>
      </c>
      <c r="K32" s="50">
        <f t="shared" si="6"/>
        <v>0</v>
      </c>
      <c r="L32" s="50">
        <v>35433</v>
      </c>
      <c r="M32" s="50">
        <f t="shared" si="7"/>
        <v>0</v>
      </c>
      <c r="N32" s="50">
        <v>1068</v>
      </c>
      <c r="O32" s="50">
        <f t="shared" si="8"/>
        <v>-33909</v>
      </c>
      <c r="P32" s="50">
        <v>5070</v>
      </c>
      <c r="Q32" s="50">
        <v>47748</v>
      </c>
      <c r="R32" s="50">
        <v>79852</v>
      </c>
      <c r="S32" s="50">
        <v>42</v>
      </c>
      <c r="T32" s="50">
        <v>459</v>
      </c>
      <c r="U32" s="50">
        <v>35433</v>
      </c>
      <c r="V32" s="50">
        <v>34977</v>
      </c>
    </row>
    <row r="33" spans="1:22" customFormat="1" ht="15">
      <c r="A33" s="105" t="s">
        <v>329</v>
      </c>
      <c r="B33" s="50">
        <v>550</v>
      </c>
      <c r="C33" s="50">
        <f t="shared" si="2"/>
        <v>0</v>
      </c>
      <c r="D33" s="50">
        <v>101</v>
      </c>
      <c r="E33" s="50">
        <f t="shared" si="3"/>
        <v>1</v>
      </c>
      <c r="F33" s="50">
        <v>25</v>
      </c>
      <c r="G33" s="50">
        <f t="shared" si="4"/>
        <v>0</v>
      </c>
      <c r="H33" s="50">
        <v>72</v>
      </c>
      <c r="I33" s="50">
        <f t="shared" si="5"/>
        <v>1</v>
      </c>
      <c r="J33" s="50">
        <v>170</v>
      </c>
      <c r="K33" s="50">
        <f t="shared" si="6"/>
        <v>0</v>
      </c>
      <c r="L33" s="50">
        <v>171</v>
      </c>
      <c r="M33" s="50">
        <f t="shared" si="7"/>
        <v>0</v>
      </c>
      <c r="N33" s="50">
        <v>387</v>
      </c>
      <c r="O33" s="50">
        <f t="shared" si="8"/>
        <v>-123</v>
      </c>
      <c r="P33" s="50">
        <v>550</v>
      </c>
      <c r="Q33" s="50">
        <v>100</v>
      </c>
      <c r="R33" s="50">
        <v>25</v>
      </c>
      <c r="S33" s="50">
        <v>71</v>
      </c>
      <c r="T33" s="50">
        <v>170</v>
      </c>
      <c r="U33" s="50">
        <v>171</v>
      </c>
      <c r="V33" s="50">
        <v>510</v>
      </c>
    </row>
    <row r="34" spans="1:22" customFormat="1" ht="15">
      <c r="A34" s="105" t="s">
        <v>330</v>
      </c>
      <c r="B34" s="50">
        <v>759</v>
      </c>
      <c r="C34" s="50">
        <f t="shared" si="2"/>
        <v>0</v>
      </c>
      <c r="D34" s="50">
        <v>216</v>
      </c>
      <c r="E34" s="50">
        <f t="shared" si="3"/>
        <v>0</v>
      </c>
      <c r="F34" s="50">
        <v>28</v>
      </c>
      <c r="G34" s="50">
        <f t="shared" si="4"/>
        <v>0</v>
      </c>
      <c r="H34" s="50">
        <v>73</v>
      </c>
      <c r="I34" s="50">
        <f t="shared" si="5"/>
        <v>0</v>
      </c>
      <c r="J34" s="50">
        <v>94</v>
      </c>
      <c r="K34" s="50">
        <f t="shared" si="6"/>
        <v>0</v>
      </c>
      <c r="L34" s="50">
        <v>67</v>
      </c>
      <c r="M34" s="50">
        <f t="shared" si="7"/>
        <v>0</v>
      </c>
      <c r="N34" s="50">
        <v>544</v>
      </c>
      <c r="O34" s="50">
        <f t="shared" si="8"/>
        <v>6</v>
      </c>
      <c r="P34" s="50">
        <v>759</v>
      </c>
      <c r="Q34" s="50">
        <v>216</v>
      </c>
      <c r="R34" s="50">
        <v>28</v>
      </c>
      <c r="S34" s="50">
        <v>73</v>
      </c>
      <c r="T34" s="50">
        <v>94</v>
      </c>
      <c r="U34" s="50">
        <v>67</v>
      </c>
      <c r="V34" s="50">
        <v>538</v>
      </c>
    </row>
    <row r="35" spans="1:22" customFormat="1" ht="15">
      <c r="A35" s="105" t="s">
        <v>331</v>
      </c>
      <c r="B35" s="50">
        <v>283</v>
      </c>
      <c r="C35" s="50">
        <f t="shared" si="2"/>
        <v>0</v>
      </c>
      <c r="D35" s="50">
        <v>105</v>
      </c>
      <c r="E35" s="50">
        <f t="shared" si="3"/>
        <v>0</v>
      </c>
      <c r="F35" s="50">
        <v>70</v>
      </c>
      <c r="G35" s="50">
        <f t="shared" si="4"/>
        <v>0</v>
      </c>
      <c r="H35" s="50">
        <v>29</v>
      </c>
      <c r="I35" s="50">
        <f t="shared" si="5"/>
        <v>0</v>
      </c>
      <c r="J35" s="50">
        <v>91</v>
      </c>
      <c r="K35" s="50">
        <f t="shared" si="6"/>
        <v>0</v>
      </c>
      <c r="L35" s="50">
        <v>88</v>
      </c>
      <c r="M35" s="50">
        <f t="shared" si="7"/>
        <v>0</v>
      </c>
      <c r="N35" s="50">
        <v>0</v>
      </c>
      <c r="O35" s="50">
        <f t="shared" si="8"/>
        <v>-13</v>
      </c>
      <c r="P35" s="50">
        <v>283</v>
      </c>
      <c r="Q35" s="50">
        <v>105</v>
      </c>
      <c r="R35" s="50">
        <v>70</v>
      </c>
      <c r="S35" s="50">
        <v>29</v>
      </c>
      <c r="T35" s="50">
        <v>91</v>
      </c>
      <c r="U35" s="50">
        <v>88</v>
      </c>
      <c r="V35" s="50">
        <v>13</v>
      </c>
    </row>
    <row r="36" spans="1:22" customFormat="1" ht="15">
      <c r="A36" s="105" t="s">
        <v>332</v>
      </c>
      <c r="B36" s="50">
        <v>2</v>
      </c>
      <c r="C36" s="50">
        <f t="shared" si="2"/>
        <v>0</v>
      </c>
      <c r="D36" s="50">
        <v>0</v>
      </c>
      <c r="E36" s="50">
        <f t="shared" si="3"/>
        <v>0</v>
      </c>
      <c r="F36" s="50">
        <v>0</v>
      </c>
      <c r="G36" s="50">
        <f t="shared" si="4"/>
        <v>0</v>
      </c>
      <c r="H36" s="50">
        <v>0</v>
      </c>
      <c r="I36" s="50">
        <f t="shared" si="5"/>
        <v>0</v>
      </c>
      <c r="J36" s="50">
        <v>1</v>
      </c>
      <c r="K36" s="50">
        <f t="shared" si="6"/>
        <v>0</v>
      </c>
      <c r="L36" s="50">
        <v>0</v>
      </c>
      <c r="M36" s="50">
        <f t="shared" si="7"/>
        <v>0</v>
      </c>
      <c r="N36" s="50">
        <v>0</v>
      </c>
      <c r="O36" s="50">
        <f t="shared" si="8"/>
        <v>0</v>
      </c>
      <c r="P36" s="50">
        <v>2</v>
      </c>
      <c r="Q36" s="50">
        <v>0</v>
      </c>
      <c r="R36" s="50">
        <v>0</v>
      </c>
      <c r="S36" s="50">
        <v>0</v>
      </c>
      <c r="T36" s="50">
        <v>1</v>
      </c>
      <c r="U36" s="50">
        <v>0</v>
      </c>
      <c r="V36" s="50">
        <v>0</v>
      </c>
    </row>
    <row r="37" spans="1:22" customFormat="1" ht="15">
      <c r="A37" s="105" t="s">
        <v>333</v>
      </c>
      <c r="B37" s="50">
        <v>0</v>
      </c>
      <c r="C37" s="50">
        <f t="shared" si="2"/>
        <v>0</v>
      </c>
      <c r="D37" s="50">
        <v>0</v>
      </c>
      <c r="E37" s="50">
        <f t="shared" si="3"/>
        <v>0</v>
      </c>
      <c r="F37" s="50">
        <v>0</v>
      </c>
      <c r="G37" s="50">
        <f t="shared" si="4"/>
        <v>0</v>
      </c>
      <c r="H37" s="50">
        <v>0</v>
      </c>
      <c r="I37" s="50">
        <f t="shared" si="5"/>
        <v>0</v>
      </c>
      <c r="J37" s="50">
        <v>0</v>
      </c>
      <c r="K37" s="50">
        <f t="shared" si="6"/>
        <v>0</v>
      </c>
      <c r="L37" s="50">
        <v>0</v>
      </c>
      <c r="M37" s="50">
        <f t="shared" si="7"/>
        <v>0</v>
      </c>
      <c r="N37" s="50">
        <v>0</v>
      </c>
      <c r="O37" s="50">
        <f t="shared" si="8"/>
        <v>0</v>
      </c>
    </row>
    <row r="38" spans="1:22" s="52" customFormat="1" ht="13">
      <c r="A38" s="58" t="s">
        <v>118</v>
      </c>
    </row>
    <row r="39" spans="1:22">
      <c r="A39" s="102" t="s">
        <v>130</v>
      </c>
      <c r="B39" s="52"/>
      <c r="C39" s="52"/>
      <c r="D39" s="52"/>
      <c r="E39" s="52"/>
      <c r="F39" s="52"/>
      <c r="G39" s="52"/>
    </row>
    <row r="40" spans="1:22">
      <c r="A40" s="56" t="s">
        <v>50</v>
      </c>
      <c r="B40" s="52"/>
      <c r="C40" s="52"/>
      <c r="D40" s="52"/>
      <c r="E40" s="52"/>
      <c r="F40" s="52"/>
      <c r="G40" s="52"/>
    </row>
    <row r="41" spans="1:22">
      <c r="A41" s="56" t="s">
        <v>319</v>
      </c>
      <c r="B41" s="52"/>
      <c r="C41" s="52"/>
      <c r="D41" s="52"/>
      <c r="E41" s="52"/>
      <c r="F41" s="52"/>
      <c r="G41" s="52"/>
    </row>
    <row r="42" spans="1:22">
      <c r="A42" s="56" t="s">
        <v>315</v>
      </c>
      <c r="B42" s="52"/>
      <c r="C42" s="52"/>
      <c r="D42" s="52"/>
      <c r="E42" s="52"/>
      <c r="F42" s="52"/>
      <c r="G42" s="52"/>
    </row>
    <row r="43" spans="1:22">
      <c r="A43" s="56" t="s">
        <v>308</v>
      </c>
      <c r="B43" s="52"/>
      <c r="C43" s="52"/>
      <c r="D43" s="52"/>
      <c r="E43" s="52"/>
      <c r="F43" s="52"/>
      <c r="G43" s="52"/>
    </row>
    <row r="44" spans="1:22">
      <c r="A44" s="56" t="s">
        <v>309</v>
      </c>
      <c r="B44" s="52"/>
      <c r="C44" s="52"/>
      <c r="D44" s="52"/>
      <c r="E44" s="52"/>
      <c r="F44" s="52"/>
      <c r="G44" s="52"/>
    </row>
    <row r="45" spans="1:22">
      <c r="A45" s="56" t="s">
        <v>196</v>
      </c>
      <c r="B45" s="52"/>
      <c r="C45" s="52"/>
      <c r="D45" s="52"/>
      <c r="E45" s="52"/>
      <c r="F45" s="52"/>
      <c r="G45" s="52"/>
    </row>
    <row r="46" spans="1:22">
      <c r="A46" s="56" t="s">
        <v>264</v>
      </c>
    </row>
    <row r="47" spans="1:22">
      <c r="A47" s="56" t="s">
        <v>133</v>
      </c>
    </row>
    <row r="49" spans="1:19">
      <c r="A49" s="53"/>
      <c r="B49" s="52"/>
      <c r="C49" s="52"/>
      <c r="D49" s="52"/>
      <c r="E49" s="52"/>
      <c r="F49" s="52"/>
      <c r="G49" s="52"/>
    </row>
    <row r="50" spans="1:19" s="57" customFormat="1" ht="15">
      <c r="A50" s="60" t="s">
        <v>270</v>
      </c>
    </row>
    <row r="51" spans="1:19" ht="30" customHeight="1">
      <c r="A51" s="63" t="s">
        <v>37</v>
      </c>
      <c r="B51" s="99" t="s">
        <v>38</v>
      </c>
      <c r="C51" s="195" t="s">
        <v>1787</v>
      </c>
      <c r="J51" s="52"/>
      <c r="K51" s="52"/>
      <c r="L51" s="52"/>
      <c r="M51" s="52"/>
      <c r="N51" s="52"/>
      <c r="O51" s="52"/>
      <c r="P51" s="52"/>
      <c r="Q51" s="52"/>
      <c r="R51" s="48"/>
    </row>
    <row r="52" spans="1:19" ht="18" customHeight="1">
      <c r="A52" s="104">
        <v>44111</v>
      </c>
      <c r="B52" s="50" t="s">
        <v>6</v>
      </c>
      <c r="C52" s="62"/>
      <c r="J52" s="52"/>
      <c r="K52" s="52"/>
      <c r="L52" s="52"/>
      <c r="M52" s="52"/>
      <c r="N52" s="52"/>
      <c r="O52" s="52"/>
      <c r="P52" s="54"/>
    </row>
    <row r="53" spans="1:19" ht="15.5" customHeight="1">
      <c r="C53" s="227" t="s">
        <v>119</v>
      </c>
      <c r="D53" s="229"/>
      <c r="E53" s="229"/>
      <c r="F53" s="229"/>
      <c r="G53" s="228"/>
      <c r="H53" s="227" t="s">
        <v>144</v>
      </c>
      <c r="I53" s="229"/>
      <c r="J53" s="229"/>
      <c r="K53" s="229"/>
      <c r="L53" s="229"/>
      <c r="M53" s="229"/>
      <c r="N53" s="229"/>
      <c r="O53" s="229"/>
      <c r="P53" s="228"/>
    </row>
    <row r="54" spans="1:19" ht="56">
      <c r="A54" s="25" t="s">
        <v>125</v>
      </c>
      <c r="B54" s="25" t="s">
        <v>141</v>
      </c>
      <c r="C54" s="5" t="s">
        <v>127</v>
      </c>
      <c r="D54" s="5" t="s">
        <v>128</v>
      </c>
      <c r="E54" s="5" t="s">
        <v>263</v>
      </c>
      <c r="F54" s="5" t="s">
        <v>313</v>
      </c>
      <c r="G54" s="80" t="s">
        <v>227</v>
      </c>
      <c r="H54" s="5" t="s">
        <v>240</v>
      </c>
      <c r="I54" s="5" t="s">
        <v>238</v>
      </c>
      <c r="J54" s="80" t="s">
        <v>239</v>
      </c>
      <c r="K54" s="5" t="s">
        <v>237</v>
      </c>
      <c r="L54" s="5" t="s">
        <v>235</v>
      </c>
      <c r="M54" s="80" t="s">
        <v>228</v>
      </c>
      <c r="N54" s="5" t="s">
        <v>200</v>
      </c>
      <c r="O54" s="5" t="s">
        <v>197</v>
      </c>
      <c r="P54" s="80" t="s">
        <v>229</v>
      </c>
      <c r="Q54" s="108" t="s">
        <v>344</v>
      </c>
      <c r="R54" s="108" t="s">
        <v>345</v>
      </c>
      <c r="S54" s="80" t="s">
        <v>346</v>
      </c>
    </row>
    <row r="55" spans="1:19" s="15" customFormat="1" ht="28">
      <c r="A55" s="34" t="s">
        <v>321</v>
      </c>
      <c r="B55" s="34" t="s">
        <v>322</v>
      </c>
      <c r="C55" s="12">
        <f>B10</f>
        <v>715723</v>
      </c>
      <c r="D55" s="34">
        <f>E10</f>
        <v>109.047</v>
      </c>
      <c r="E55" s="34">
        <v>10756</v>
      </c>
      <c r="F55" s="34">
        <v>5939</v>
      </c>
      <c r="G55" s="109">
        <f>(E55-F55)/F55</f>
        <v>0.81107930628051861</v>
      </c>
      <c r="H55" s="34">
        <v>1523</v>
      </c>
      <c r="I55" s="34">
        <v>1910</v>
      </c>
      <c r="J55" s="109">
        <f>(H55-I55)/I55</f>
        <v>-0.20261780104712043</v>
      </c>
      <c r="K55" s="34">
        <v>2</v>
      </c>
      <c r="L55" s="34">
        <v>5</v>
      </c>
      <c r="M55" s="109">
        <f>(K55-L55)/L55</f>
        <v>-0.6</v>
      </c>
      <c r="N55" s="34">
        <v>2</v>
      </c>
      <c r="O55" s="34">
        <v>2</v>
      </c>
      <c r="P55" s="109">
        <f>(N55-O55)/O55</f>
        <v>0</v>
      </c>
      <c r="Q55" s="34">
        <v>199731</v>
      </c>
      <c r="R55" s="34">
        <v>192581</v>
      </c>
      <c r="S55" s="109">
        <f>(Q55-R55)/R55</f>
        <v>3.7127234773939276E-2</v>
      </c>
    </row>
    <row r="56" spans="1:19" s="15" customFormat="1" ht="28">
      <c r="A56" s="34" t="s">
        <v>321</v>
      </c>
      <c r="B56" s="34" t="s">
        <v>323</v>
      </c>
      <c r="C56" s="12">
        <f t="shared" ref="C56:C65" si="9">B11</f>
        <v>643343</v>
      </c>
      <c r="D56" s="34">
        <f t="shared" ref="D56:D66" si="10">E11</f>
        <v>646.41999999999996</v>
      </c>
      <c r="E56" s="34">
        <v>5547</v>
      </c>
      <c r="F56" s="34">
        <v>3858</v>
      </c>
      <c r="G56" s="109">
        <f t="shared" ref="G56:G65" si="11">(E56-F56)/F56</f>
        <v>0.43779160186625193</v>
      </c>
      <c r="H56" s="34">
        <v>135</v>
      </c>
      <c r="I56" s="34">
        <v>158</v>
      </c>
      <c r="J56" s="109">
        <f t="shared" ref="J56:J65" si="12">(H56-I56)/I56</f>
        <v>-0.14556962025316456</v>
      </c>
      <c r="K56" s="34">
        <v>0</v>
      </c>
      <c r="L56" s="34">
        <v>0</v>
      </c>
      <c r="M56" s="109">
        <v>0</v>
      </c>
      <c r="N56" s="34">
        <v>0</v>
      </c>
      <c r="O56" s="34">
        <v>0</v>
      </c>
      <c r="P56" s="109">
        <v>0</v>
      </c>
      <c r="Q56" s="34">
        <v>106899</v>
      </c>
      <c r="R56" s="34">
        <v>97818</v>
      </c>
      <c r="S56" s="109">
        <f t="shared" ref="S56:S65" si="13">(Q56-R56)/R56</f>
        <v>9.2835674415751704E-2</v>
      </c>
    </row>
    <row r="57" spans="1:19" s="15" customFormat="1">
      <c r="A57" s="34" t="s">
        <v>321</v>
      </c>
      <c r="B57" s="34" t="s">
        <v>324</v>
      </c>
      <c r="C57" s="12">
        <f t="shared" si="9"/>
        <v>6661</v>
      </c>
      <c r="D57" s="34">
        <f t="shared" si="10"/>
        <v>81.91</v>
      </c>
      <c r="E57" s="34">
        <v>3984</v>
      </c>
      <c r="F57" s="34">
        <v>990</v>
      </c>
      <c r="G57" s="109">
        <f t="shared" si="11"/>
        <v>3.0242424242424244</v>
      </c>
      <c r="H57" s="34">
        <v>100</v>
      </c>
      <c r="I57" s="34">
        <v>171</v>
      </c>
      <c r="J57" s="109">
        <f t="shared" si="12"/>
        <v>-0.41520467836257308</v>
      </c>
      <c r="K57" s="34">
        <v>0</v>
      </c>
      <c r="L57" s="34">
        <v>0</v>
      </c>
      <c r="M57" s="109">
        <v>0</v>
      </c>
      <c r="N57" s="34">
        <v>0</v>
      </c>
      <c r="O57" s="34">
        <v>0</v>
      </c>
      <c r="P57" s="109">
        <v>0</v>
      </c>
      <c r="Q57" s="34">
        <v>65404</v>
      </c>
      <c r="R57" s="34">
        <v>65786</v>
      </c>
      <c r="S57" s="109">
        <f t="shared" si="13"/>
        <v>-5.8067065941081689E-3</v>
      </c>
    </row>
    <row r="58" spans="1:19" s="15" customFormat="1">
      <c r="A58" s="34" t="s">
        <v>321</v>
      </c>
      <c r="B58" s="34" t="s">
        <v>325</v>
      </c>
      <c r="C58" s="12">
        <f t="shared" si="9"/>
        <v>95745</v>
      </c>
      <c r="D58" s="34">
        <f t="shared" si="10"/>
        <v>4.5149999999999997</v>
      </c>
      <c r="E58" s="34">
        <v>589</v>
      </c>
      <c r="F58" s="34">
        <v>604</v>
      </c>
      <c r="G58" s="109">
        <f t="shared" si="11"/>
        <v>-2.4834437086092714E-2</v>
      </c>
      <c r="H58" s="34">
        <v>28</v>
      </c>
      <c r="I58" s="34">
        <v>40</v>
      </c>
      <c r="J58" s="109">
        <f t="shared" si="12"/>
        <v>-0.3</v>
      </c>
      <c r="K58" s="34">
        <v>0</v>
      </c>
      <c r="L58" s="34">
        <v>0</v>
      </c>
      <c r="M58" s="109">
        <v>0</v>
      </c>
      <c r="N58" s="34">
        <v>0</v>
      </c>
      <c r="O58" s="34">
        <v>0</v>
      </c>
      <c r="P58" s="109">
        <v>0</v>
      </c>
      <c r="Q58" s="34">
        <v>359</v>
      </c>
      <c r="R58" s="34">
        <v>287</v>
      </c>
      <c r="S58" s="109">
        <f t="shared" si="13"/>
        <v>0.25087108013937282</v>
      </c>
    </row>
    <row r="59" spans="1:19" s="15" customFormat="1">
      <c r="A59" s="34" t="s">
        <v>321</v>
      </c>
      <c r="B59" s="34" t="s">
        <v>326</v>
      </c>
      <c r="C59" s="12">
        <f t="shared" si="9"/>
        <v>3894</v>
      </c>
      <c r="D59" s="34">
        <f t="shared" si="10"/>
        <v>7.835</v>
      </c>
      <c r="E59" s="34">
        <v>5035</v>
      </c>
      <c r="F59" s="34">
        <v>1918</v>
      </c>
      <c r="G59" s="109">
        <f t="shared" si="11"/>
        <v>1.6251303441084464</v>
      </c>
      <c r="H59" s="34">
        <v>620</v>
      </c>
      <c r="I59" s="34">
        <v>854</v>
      </c>
      <c r="J59" s="109">
        <f t="shared" si="12"/>
        <v>-0.27400468384074944</v>
      </c>
      <c r="K59" s="34">
        <v>1</v>
      </c>
      <c r="L59" s="34">
        <v>0</v>
      </c>
      <c r="M59" s="109">
        <v>0</v>
      </c>
      <c r="N59" s="34">
        <v>3</v>
      </c>
      <c r="O59" s="34">
        <v>1</v>
      </c>
      <c r="P59" s="109">
        <f t="shared" ref="P59:P62" si="14">(N59-O59)/O59</f>
        <v>2</v>
      </c>
      <c r="Q59" s="34">
        <v>44962</v>
      </c>
      <c r="R59" s="34">
        <v>42182</v>
      </c>
      <c r="S59" s="109">
        <f t="shared" si="13"/>
        <v>6.590488834099853E-2</v>
      </c>
    </row>
    <row r="60" spans="1:19" s="15" customFormat="1" ht="28">
      <c r="A60" s="34" t="s">
        <v>321</v>
      </c>
      <c r="B60" s="34" t="s">
        <v>327</v>
      </c>
      <c r="C60" s="12">
        <f t="shared" si="9"/>
        <v>12820</v>
      </c>
      <c r="D60" s="34">
        <f t="shared" si="10"/>
        <v>74.019000000000005</v>
      </c>
      <c r="E60" s="34">
        <v>3124</v>
      </c>
      <c r="F60" s="34">
        <v>1329</v>
      </c>
      <c r="G60" s="109">
        <f t="shared" si="11"/>
        <v>1.3506395786305492</v>
      </c>
      <c r="H60" s="34">
        <v>285</v>
      </c>
      <c r="I60" s="34">
        <v>385</v>
      </c>
      <c r="J60" s="109">
        <f t="shared" si="12"/>
        <v>-0.25974025974025972</v>
      </c>
      <c r="K60" s="34">
        <v>0</v>
      </c>
      <c r="L60" s="34">
        <v>1</v>
      </c>
      <c r="M60" s="109">
        <f t="shared" ref="M60:M62" si="15">(K60-L60)/L60</f>
        <v>-1</v>
      </c>
      <c r="N60" s="34">
        <v>0</v>
      </c>
      <c r="O60" s="34">
        <v>1</v>
      </c>
      <c r="P60" s="109">
        <f t="shared" si="14"/>
        <v>-1</v>
      </c>
      <c r="Q60" s="34">
        <v>129078</v>
      </c>
      <c r="R60" s="34">
        <v>126699</v>
      </c>
      <c r="S60" s="109">
        <f t="shared" si="13"/>
        <v>1.8776785925697915E-2</v>
      </c>
    </row>
    <row r="61" spans="1:19" s="15" customFormat="1" ht="28">
      <c r="A61" s="34" t="s">
        <v>321</v>
      </c>
      <c r="B61" s="34" t="s">
        <v>328</v>
      </c>
      <c r="C61" s="12">
        <f t="shared" si="9"/>
        <v>169677</v>
      </c>
      <c r="D61" s="34">
        <f t="shared" si="10"/>
        <v>50.398000000000003</v>
      </c>
      <c r="E61" s="34">
        <v>3842</v>
      </c>
      <c r="F61" s="34">
        <v>2824</v>
      </c>
      <c r="G61" s="109">
        <f t="shared" si="11"/>
        <v>0.3604815864022663</v>
      </c>
      <c r="H61" s="34">
        <v>248</v>
      </c>
      <c r="I61" s="34">
        <v>300</v>
      </c>
      <c r="J61" s="109">
        <f t="shared" si="12"/>
        <v>-0.17333333333333334</v>
      </c>
      <c r="K61" s="34">
        <v>1</v>
      </c>
      <c r="L61" s="34">
        <v>0</v>
      </c>
      <c r="M61" s="109">
        <v>0</v>
      </c>
      <c r="N61" s="34">
        <v>1</v>
      </c>
      <c r="O61" s="34">
        <v>0</v>
      </c>
      <c r="P61" s="109">
        <v>0</v>
      </c>
      <c r="Q61" s="34">
        <v>69259</v>
      </c>
      <c r="R61" s="34">
        <v>69693</v>
      </c>
      <c r="S61" s="109">
        <f t="shared" si="13"/>
        <v>-6.2273112077253093E-3</v>
      </c>
    </row>
    <row r="62" spans="1:19" s="15" customFormat="1">
      <c r="A62" s="34" t="s">
        <v>321</v>
      </c>
      <c r="B62" s="34" t="s">
        <v>329</v>
      </c>
      <c r="C62" s="12">
        <f t="shared" si="9"/>
        <v>1476</v>
      </c>
      <c r="D62" s="34">
        <f t="shared" si="10"/>
        <v>59.957000000000001</v>
      </c>
      <c r="E62" s="34">
        <v>2092</v>
      </c>
      <c r="F62" s="34">
        <v>1381</v>
      </c>
      <c r="G62" s="109">
        <f t="shared" si="11"/>
        <v>0.51484431571325129</v>
      </c>
      <c r="H62" s="34">
        <v>4035</v>
      </c>
      <c r="I62" s="34">
        <v>7373</v>
      </c>
      <c r="J62" s="109">
        <f t="shared" si="12"/>
        <v>-0.45273294452732943</v>
      </c>
      <c r="K62" s="34">
        <v>2</v>
      </c>
      <c r="L62" s="34">
        <v>3</v>
      </c>
      <c r="M62" s="109">
        <f t="shared" si="15"/>
        <v>-0.33333333333333331</v>
      </c>
      <c r="N62" s="34">
        <v>2</v>
      </c>
      <c r="O62" s="34">
        <v>2</v>
      </c>
      <c r="P62" s="109">
        <f t="shared" si="14"/>
        <v>0</v>
      </c>
      <c r="Q62" s="34">
        <v>107257</v>
      </c>
      <c r="R62" s="34">
        <v>114220</v>
      </c>
      <c r="S62" s="109">
        <f t="shared" si="13"/>
        <v>-6.0961302749080723E-2</v>
      </c>
    </row>
    <row r="63" spans="1:19" s="15" customFormat="1">
      <c r="A63" s="34" t="s">
        <v>321</v>
      </c>
      <c r="B63" s="34" t="s">
        <v>330</v>
      </c>
      <c r="C63" s="12">
        <f t="shared" si="9"/>
        <v>1781</v>
      </c>
      <c r="D63" s="34">
        <f t="shared" si="10"/>
        <v>22.169</v>
      </c>
      <c r="E63" s="34">
        <v>1223</v>
      </c>
      <c r="F63" s="34">
        <v>952</v>
      </c>
      <c r="G63" s="109">
        <f t="shared" si="11"/>
        <v>0.28466386554621848</v>
      </c>
      <c r="H63" s="34">
        <v>328</v>
      </c>
      <c r="I63" s="34">
        <v>363</v>
      </c>
      <c r="J63" s="109">
        <f t="shared" si="12"/>
        <v>-9.6418732782369149E-2</v>
      </c>
      <c r="K63" s="34">
        <v>1</v>
      </c>
      <c r="L63" s="34">
        <v>0</v>
      </c>
      <c r="M63" s="109">
        <v>0</v>
      </c>
      <c r="N63" s="34">
        <v>2</v>
      </c>
      <c r="O63" s="34">
        <v>0</v>
      </c>
      <c r="P63" s="109">
        <v>0</v>
      </c>
      <c r="Q63" s="34">
        <v>86561</v>
      </c>
      <c r="R63" s="34">
        <v>89804</v>
      </c>
      <c r="S63" s="109">
        <f t="shared" si="13"/>
        <v>-3.6111977194779744E-2</v>
      </c>
    </row>
    <row r="64" spans="1:19" s="15" customFormat="1">
      <c r="A64" s="34" t="s">
        <v>321</v>
      </c>
      <c r="B64" s="34" t="s">
        <v>331</v>
      </c>
      <c r="C64" s="12">
        <f t="shared" si="9"/>
        <v>666</v>
      </c>
      <c r="D64" s="34">
        <f t="shared" si="10"/>
        <v>72.900000000000006</v>
      </c>
      <c r="E64" s="34">
        <v>160</v>
      </c>
      <c r="F64" s="34">
        <v>38</v>
      </c>
      <c r="G64" s="109">
        <f t="shared" si="11"/>
        <v>3.2105263157894739</v>
      </c>
      <c r="H64" s="34">
        <v>75</v>
      </c>
      <c r="I64" s="34">
        <v>105</v>
      </c>
      <c r="J64" s="109">
        <f t="shared" si="12"/>
        <v>-0.2857142857142857</v>
      </c>
      <c r="K64" s="34">
        <v>0</v>
      </c>
      <c r="L64" s="34">
        <v>0</v>
      </c>
      <c r="M64" s="109">
        <v>0</v>
      </c>
      <c r="N64" s="34">
        <v>0</v>
      </c>
      <c r="O64" s="34">
        <v>0</v>
      </c>
      <c r="P64" s="109">
        <v>0</v>
      </c>
      <c r="Q64" s="34">
        <v>19084</v>
      </c>
      <c r="R64" s="34">
        <v>17915</v>
      </c>
      <c r="S64" s="109">
        <f t="shared" si="13"/>
        <v>6.5252581635500975E-2</v>
      </c>
    </row>
    <row r="65" spans="1:19" s="15" customFormat="1">
      <c r="A65" s="34" t="s">
        <v>321</v>
      </c>
      <c r="B65" s="34" t="s">
        <v>332</v>
      </c>
      <c r="C65" s="12">
        <f t="shared" si="9"/>
        <v>3</v>
      </c>
      <c r="D65" s="34">
        <f t="shared" si="10"/>
        <v>6.91</v>
      </c>
      <c r="E65" s="34">
        <v>31</v>
      </c>
      <c r="F65" s="34">
        <v>13</v>
      </c>
      <c r="G65" s="109">
        <f t="shared" si="11"/>
        <v>1.3846153846153846</v>
      </c>
      <c r="H65" s="34">
        <v>33</v>
      </c>
      <c r="I65" s="34">
        <v>63</v>
      </c>
      <c r="J65" s="109">
        <f t="shared" si="12"/>
        <v>-0.47619047619047616</v>
      </c>
      <c r="K65" s="34">
        <v>0</v>
      </c>
      <c r="L65" s="34">
        <v>0</v>
      </c>
      <c r="M65" s="109">
        <v>0</v>
      </c>
      <c r="N65" s="34">
        <v>0</v>
      </c>
      <c r="O65" s="34">
        <v>0</v>
      </c>
      <c r="P65" s="109">
        <v>0</v>
      </c>
      <c r="Q65" s="34">
        <v>10444</v>
      </c>
      <c r="R65" s="34">
        <v>10206</v>
      </c>
      <c r="S65" s="109">
        <f t="shared" si="13"/>
        <v>2.3319615912208505E-2</v>
      </c>
    </row>
    <row r="66" spans="1:19" s="212" customFormat="1">
      <c r="A66" s="12" t="s">
        <v>321</v>
      </c>
      <c r="B66" s="12" t="s">
        <v>333</v>
      </c>
      <c r="C66" s="12">
        <v>0</v>
      </c>
      <c r="D66" s="34">
        <f t="shared" si="10"/>
        <v>276</v>
      </c>
      <c r="E66" s="12"/>
      <c r="F66" s="12"/>
      <c r="G66" s="12"/>
      <c r="H66" s="12">
        <v>34</v>
      </c>
      <c r="I66" s="12"/>
      <c r="J66" s="12"/>
      <c r="K66" s="12"/>
      <c r="L66" s="12"/>
      <c r="M66" s="12"/>
      <c r="N66" s="12"/>
      <c r="O66" s="12"/>
      <c r="P66" s="12"/>
      <c r="Q66" s="12"/>
      <c r="R66" s="12"/>
      <c r="S66" s="12"/>
    </row>
    <row r="67" spans="1:19" s="52" customFormat="1" ht="13">
      <c r="A67" s="56" t="s">
        <v>126</v>
      </c>
      <c r="B67" s="56"/>
      <c r="C67" s="56"/>
    </row>
    <row r="68" spans="1:19" s="52" customFormat="1" ht="13">
      <c r="A68" s="56" t="s">
        <v>203</v>
      </c>
      <c r="B68" s="56"/>
      <c r="C68" s="56"/>
    </row>
    <row r="69" spans="1:19" s="52" customFormat="1" ht="13">
      <c r="A69" s="56" t="s">
        <v>129</v>
      </c>
      <c r="B69" s="56"/>
      <c r="C69" s="56"/>
    </row>
    <row r="70" spans="1:19" s="52" customFormat="1" ht="13">
      <c r="A70" s="56" t="s">
        <v>202</v>
      </c>
      <c r="B70" s="56"/>
      <c r="C70" s="56"/>
    </row>
    <row r="73" spans="1:19" ht="15">
      <c r="A73" s="91" t="s">
        <v>201</v>
      </c>
      <c r="B73" s="92"/>
      <c r="C73" s="93"/>
    </row>
    <row r="74" spans="1:19" s="84" customFormat="1" ht="131" customHeight="1">
      <c r="A74" s="95" t="s">
        <v>297</v>
      </c>
      <c r="B74" s="218" t="s">
        <v>577</v>
      </c>
      <c r="C74" s="218"/>
      <c r="D74" s="218"/>
      <c r="E74" s="218"/>
      <c r="F74" s="218"/>
      <c r="G74" s="218"/>
      <c r="H74" s="218"/>
      <c r="I74" s="218"/>
    </row>
    <row r="75" spans="1:19" s="84" customFormat="1" ht="67.75" customHeight="1">
      <c r="A75" s="95" t="s">
        <v>281</v>
      </c>
      <c r="B75" s="218" t="s">
        <v>1786</v>
      </c>
      <c r="C75" s="218"/>
      <c r="D75" s="218"/>
      <c r="E75" s="218"/>
      <c r="F75" s="218"/>
      <c r="G75" s="218"/>
      <c r="H75" s="218"/>
      <c r="I75" s="218"/>
    </row>
  </sheetData>
  <mergeCells count="15">
    <mergeCell ref="B74:I74"/>
    <mergeCell ref="B75:I75"/>
    <mergeCell ref="G10:G20"/>
    <mergeCell ref="P23:V23"/>
    <mergeCell ref="B23:O23"/>
    <mergeCell ref="D24:E24"/>
    <mergeCell ref="B24:C24"/>
    <mergeCell ref="C53:G53"/>
    <mergeCell ref="N24:O24"/>
    <mergeCell ref="L24:M24"/>
    <mergeCell ref="J24:K24"/>
    <mergeCell ref="H24:I24"/>
    <mergeCell ref="F24:G24"/>
    <mergeCell ref="H53:P53"/>
    <mergeCell ref="F10:F20"/>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9A3A5-D3B0-0A41-9A0F-541E41ED74C4}">
  <dimension ref="A1:K350"/>
  <sheetViews>
    <sheetView workbookViewId="0">
      <pane ySplit="1" topLeftCell="A2" activePane="bottomLeft" state="frozen"/>
      <selection pane="bottomLeft" activeCell="F2" sqref="F2"/>
    </sheetView>
  </sheetViews>
  <sheetFormatPr baseColWidth="10" defaultRowHeight="15"/>
  <cols>
    <col min="1" max="1" width="10.83203125" style="139"/>
    <col min="2" max="2" width="54.1640625" style="139" customWidth="1"/>
    <col min="3" max="4" width="10.83203125" style="139"/>
    <col min="5" max="5" width="52.6640625" style="139" customWidth="1"/>
    <col min="6" max="8" width="10.83203125" style="139"/>
    <col min="9" max="9" width="10.83203125" style="143"/>
    <col min="10" max="16384" width="10.83203125" style="139"/>
  </cols>
  <sheetData>
    <row r="1" spans="1:10">
      <c r="A1" s="139" t="s">
        <v>578</v>
      </c>
      <c r="B1" s="140" t="s">
        <v>579</v>
      </c>
      <c r="C1" s="140" t="s">
        <v>580</v>
      </c>
      <c r="D1" s="140" t="s">
        <v>581</v>
      </c>
      <c r="E1" s="140" t="s">
        <v>582</v>
      </c>
      <c r="F1" s="140" t="s">
        <v>1733</v>
      </c>
      <c r="G1" s="141" t="s">
        <v>583</v>
      </c>
      <c r="H1" s="140" t="s">
        <v>584</v>
      </c>
      <c r="I1" s="142" t="s">
        <v>585</v>
      </c>
    </row>
    <row r="2" spans="1:10">
      <c r="A2" s="139" t="s">
        <v>586</v>
      </c>
      <c r="B2" s="139" t="s">
        <v>587</v>
      </c>
      <c r="C2" s="139" t="s">
        <v>352</v>
      </c>
      <c r="D2" s="139" t="s">
        <v>588</v>
      </c>
      <c r="E2" s="139" t="s">
        <v>589</v>
      </c>
      <c r="F2" s="139" t="s">
        <v>590</v>
      </c>
      <c r="J2" s="139" t="str">
        <f t="shared" ref="J2:J65" si="0">IF(D2="EMODnet Physics", "INT", "EXT")</f>
        <v>EXT</v>
      </c>
    </row>
    <row r="3" spans="1:10">
      <c r="A3" s="139" t="s">
        <v>586</v>
      </c>
      <c r="B3" s="139" t="s">
        <v>591</v>
      </c>
      <c r="C3" s="139" t="s">
        <v>352</v>
      </c>
      <c r="D3" s="139" t="s">
        <v>588</v>
      </c>
      <c r="E3" s="139" t="s">
        <v>592</v>
      </c>
      <c r="F3" s="139" t="s">
        <v>590</v>
      </c>
      <c r="J3" s="139" t="str">
        <f t="shared" si="0"/>
        <v>EXT</v>
      </c>
    </row>
    <row r="4" spans="1:10">
      <c r="A4" s="139" t="s">
        <v>586</v>
      </c>
      <c r="B4" s="139" t="s">
        <v>593</v>
      </c>
      <c r="C4" s="139" t="s">
        <v>352</v>
      </c>
      <c r="D4" s="139" t="s">
        <v>588</v>
      </c>
      <c r="E4" s="139" t="s">
        <v>594</v>
      </c>
      <c r="F4" s="139" t="s">
        <v>590</v>
      </c>
      <c r="J4" s="139" t="str">
        <f t="shared" si="0"/>
        <v>EXT</v>
      </c>
    </row>
    <row r="5" spans="1:10">
      <c r="A5" s="139" t="s">
        <v>586</v>
      </c>
      <c r="B5" s="139" t="s">
        <v>595</v>
      </c>
      <c r="C5" s="139" t="s">
        <v>352</v>
      </c>
      <c r="D5" s="139" t="s">
        <v>588</v>
      </c>
      <c r="E5" s="139" t="s">
        <v>596</v>
      </c>
      <c r="F5" s="139" t="s">
        <v>590</v>
      </c>
      <c r="J5" s="139" t="str">
        <f t="shared" si="0"/>
        <v>EXT</v>
      </c>
    </row>
    <row r="6" spans="1:10">
      <c r="A6" s="139" t="s">
        <v>586</v>
      </c>
      <c r="B6" s="139" t="s">
        <v>597</v>
      </c>
      <c r="C6" s="139" t="s">
        <v>352</v>
      </c>
      <c r="D6" s="139" t="s">
        <v>588</v>
      </c>
      <c r="E6" s="139" t="s">
        <v>598</v>
      </c>
      <c r="F6" s="139" t="s">
        <v>590</v>
      </c>
      <c r="J6" s="139" t="str">
        <f t="shared" si="0"/>
        <v>EXT</v>
      </c>
    </row>
    <row r="7" spans="1:10">
      <c r="A7" s="139" t="s">
        <v>586</v>
      </c>
      <c r="B7" s="139" t="s">
        <v>599</v>
      </c>
      <c r="C7" s="139" t="s">
        <v>352</v>
      </c>
      <c r="D7" s="139" t="s">
        <v>588</v>
      </c>
      <c r="E7" s="139" t="s">
        <v>600</v>
      </c>
      <c r="F7" s="139" t="s">
        <v>590</v>
      </c>
      <c r="J7" s="139" t="str">
        <f t="shared" si="0"/>
        <v>EXT</v>
      </c>
    </row>
    <row r="8" spans="1:10">
      <c r="A8" s="139" t="s">
        <v>586</v>
      </c>
      <c r="B8" s="139" t="s">
        <v>601</v>
      </c>
      <c r="C8" s="139" t="s">
        <v>352</v>
      </c>
      <c r="D8" s="139" t="s">
        <v>588</v>
      </c>
      <c r="E8" s="139" t="s">
        <v>602</v>
      </c>
      <c r="F8" s="139" t="s">
        <v>590</v>
      </c>
      <c r="J8" s="139" t="str">
        <f t="shared" si="0"/>
        <v>EXT</v>
      </c>
    </row>
    <row r="9" spans="1:10">
      <c r="A9" s="139" t="s">
        <v>586</v>
      </c>
      <c r="B9" s="139" t="s">
        <v>603</v>
      </c>
      <c r="C9" s="139" t="s">
        <v>352</v>
      </c>
      <c r="D9" s="139" t="s">
        <v>588</v>
      </c>
      <c r="E9" s="139" t="s">
        <v>604</v>
      </c>
      <c r="F9" s="139" t="s">
        <v>590</v>
      </c>
      <c r="J9" s="139" t="str">
        <f t="shared" si="0"/>
        <v>EXT</v>
      </c>
    </row>
    <row r="10" spans="1:10">
      <c r="A10" s="139" t="s">
        <v>586</v>
      </c>
      <c r="B10" s="139" t="s">
        <v>605</v>
      </c>
      <c r="C10" s="139" t="s">
        <v>352</v>
      </c>
      <c r="D10" s="139" t="s">
        <v>588</v>
      </c>
      <c r="E10" s="139" t="s">
        <v>606</v>
      </c>
      <c r="F10" s="139" t="s">
        <v>590</v>
      </c>
      <c r="J10" s="139" t="str">
        <f t="shared" si="0"/>
        <v>EXT</v>
      </c>
    </row>
    <row r="11" spans="1:10">
      <c r="A11" s="139" t="s">
        <v>586</v>
      </c>
      <c r="B11" s="139" t="s">
        <v>607</v>
      </c>
      <c r="C11" s="139" t="s">
        <v>352</v>
      </c>
      <c r="D11" s="139" t="s">
        <v>588</v>
      </c>
      <c r="E11" s="139" t="s">
        <v>608</v>
      </c>
      <c r="F11" s="139" t="s">
        <v>590</v>
      </c>
      <c r="J11" s="139" t="str">
        <f t="shared" si="0"/>
        <v>EXT</v>
      </c>
    </row>
    <row r="12" spans="1:10">
      <c r="A12" s="139" t="s">
        <v>586</v>
      </c>
      <c r="B12" s="139" t="s">
        <v>609</v>
      </c>
      <c r="C12" s="139" t="s">
        <v>352</v>
      </c>
      <c r="D12" s="139" t="s">
        <v>588</v>
      </c>
      <c r="E12" s="139" t="s">
        <v>610</v>
      </c>
      <c r="F12" s="139" t="s">
        <v>590</v>
      </c>
      <c r="J12" s="139" t="str">
        <f t="shared" si="0"/>
        <v>EXT</v>
      </c>
    </row>
    <row r="13" spans="1:10">
      <c r="A13" s="139" t="s">
        <v>586</v>
      </c>
      <c r="B13" s="139" t="s">
        <v>611</v>
      </c>
      <c r="C13" s="139" t="s">
        <v>352</v>
      </c>
      <c r="D13" s="139" t="s">
        <v>588</v>
      </c>
      <c r="E13" s="139" t="s">
        <v>612</v>
      </c>
      <c r="F13" s="139" t="s">
        <v>590</v>
      </c>
      <c r="J13" s="139" t="str">
        <f t="shared" si="0"/>
        <v>EXT</v>
      </c>
    </row>
    <row r="14" spans="1:10">
      <c r="A14" s="139" t="s">
        <v>613</v>
      </c>
      <c r="B14" s="139" t="s">
        <v>614</v>
      </c>
      <c r="C14" s="139" t="s">
        <v>352</v>
      </c>
      <c r="D14" s="139" t="str">
        <f>E14</f>
        <v>Natural Earth Raster</v>
      </c>
      <c r="E14" s="139" t="s">
        <v>615</v>
      </c>
      <c r="F14" s="139" t="s">
        <v>590</v>
      </c>
      <c r="J14" s="139" t="str">
        <f t="shared" si="0"/>
        <v>EXT</v>
      </c>
    </row>
    <row r="15" spans="1:10">
      <c r="A15" s="139" t="s">
        <v>616</v>
      </c>
      <c r="B15" s="139" t="s">
        <v>617</v>
      </c>
      <c r="C15" s="139" t="s">
        <v>352</v>
      </c>
      <c r="D15" s="139" t="s">
        <v>618</v>
      </c>
      <c r="E15" s="139" t="s">
        <v>619</v>
      </c>
      <c r="F15" s="139" t="s">
        <v>590</v>
      </c>
      <c r="I15" s="143" t="s">
        <v>620</v>
      </c>
      <c r="J15" s="139" t="str">
        <f t="shared" si="0"/>
        <v>INT</v>
      </c>
    </row>
    <row r="16" spans="1:10">
      <c r="A16" s="139" t="s">
        <v>621</v>
      </c>
      <c r="B16" s="139" t="s">
        <v>622</v>
      </c>
      <c r="C16" s="139" t="s">
        <v>352</v>
      </c>
      <c r="D16" s="139" t="s">
        <v>618</v>
      </c>
      <c r="E16" s="139" t="s">
        <v>623</v>
      </c>
      <c r="F16" s="139" t="s">
        <v>590</v>
      </c>
      <c r="J16" s="139" t="str">
        <f t="shared" si="0"/>
        <v>INT</v>
      </c>
    </row>
    <row r="17" spans="1:10">
      <c r="A17" s="139" t="s">
        <v>624</v>
      </c>
      <c r="B17" s="139" t="s">
        <v>625</v>
      </c>
      <c r="C17" s="139" t="s">
        <v>352</v>
      </c>
      <c r="D17" s="139" t="s">
        <v>618</v>
      </c>
      <c r="E17" s="139" t="s">
        <v>626</v>
      </c>
      <c r="F17" s="139" t="s">
        <v>590</v>
      </c>
      <c r="I17" s="143" t="s">
        <v>627</v>
      </c>
      <c r="J17" s="139" t="str">
        <f t="shared" si="0"/>
        <v>INT</v>
      </c>
    </row>
    <row r="18" spans="1:10">
      <c r="A18" s="139" t="s">
        <v>616</v>
      </c>
      <c r="B18" s="139" t="s">
        <v>628</v>
      </c>
      <c r="C18" s="139" t="s">
        <v>352</v>
      </c>
      <c r="D18" s="139" t="s">
        <v>618</v>
      </c>
      <c r="E18" s="139" t="s">
        <v>629</v>
      </c>
      <c r="F18" s="139" t="s">
        <v>590</v>
      </c>
      <c r="I18" s="143" t="s">
        <v>620</v>
      </c>
      <c r="J18" s="139" t="str">
        <f t="shared" si="0"/>
        <v>INT</v>
      </c>
    </row>
    <row r="19" spans="1:10">
      <c r="A19" s="139" t="s">
        <v>616</v>
      </c>
      <c r="B19" s="139" t="s">
        <v>630</v>
      </c>
      <c r="C19" s="139" t="s">
        <v>352</v>
      </c>
      <c r="D19" s="139" t="s">
        <v>618</v>
      </c>
      <c r="E19" s="139" t="s">
        <v>631</v>
      </c>
      <c r="F19" s="139" t="s">
        <v>590</v>
      </c>
      <c r="I19" s="143" t="s">
        <v>620</v>
      </c>
      <c r="J19" s="139" t="str">
        <f t="shared" si="0"/>
        <v>INT</v>
      </c>
    </row>
    <row r="20" spans="1:10">
      <c r="A20" s="139" t="s">
        <v>616</v>
      </c>
      <c r="B20" s="139" t="s">
        <v>632</v>
      </c>
      <c r="C20" s="139" t="s">
        <v>352</v>
      </c>
      <c r="D20" s="139" t="s">
        <v>618</v>
      </c>
      <c r="E20" s="139" t="s">
        <v>633</v>
      </c>
      <c r="F20" s="139" t="s">
        <v>590</v>
      </c>
      <c r="J20" s="139" t="str">
        <f t="shared" si="0"/>
        <v>INT</v>
      </c>
    </row>
    <row r="21" spans="1:10">
      <c r="A21" s="139" t="s">
        <v>634</v>
      </c>
      <c r="B21" s="139" t="s">
        <v>635</v>
      </c>
      <c r="C21" s="139" t="s">
        <v>352</v>
      </c>
      <c r="D21" s="139" t="s">
        <v>618</v>
      </c>
      <c r="E21" s="139" t="s">
        <v>636</v>
      </c>
      <c r="F21" s="139" t="s">
        <v>590</v>
      </c>
      <c r="I21" s="143" t="s">
        <v>627</v>
      </c>
      <c r="J21" s="139" t="str">
        <f t="shared" si="0"/>
        <v>INT</v>
      </c>
    </row>
    <row r="22" spans="1:10">
      <c r="A22" s="139" t="s">
        <v>634</v>
      </c>
      <c r="B22" s="139" t="s">
        <v>637</v>
      </c>
      <c r="C22" s="139" t="s">
        <v>352</v>
      </c>
      <c r="D22" s="139" t="s">
        <v>618</v>
      </c>
      <c r="E22" s="139" t="s">
        <v>638</v>
      </c>
      <c r="F22" s="139" t="s">
        <v>590</v>
      </c>
      <c r="I22" s="143" t="s">
        <v>627</v>
      </c>
      <c r="J22" s="139" t="str">
        <f t="shared" si="0"/>
        <v>INT</v>
      </c>
    </row>
    <row r="23" spans="1:10">
      <c r="A23" s="139" t="s">
        <v>634</v>
      </c>
      <c r="B23" s="139" t="s">
        <v>639</v>
      </c>
      <c r="C23" s="139" t="s">
        <v>352</v>
      </c>
      <c r="D23" s="139" t="s">
        <v>618</v>
      </c>
      <c r="E23" s="139" t="s">
        <v>640</v>
      </c>
      <c r="F23" s="139" t="s">
        <v>590</v>
      </c>
      <c r="I23" s="143" t="s">
        <v>627</v>
      </c>
      <c r="J23" s="139" t="str">
        <f t="shared" si="0"/>
        <v>INT</v>
      </c>
    </row>
    <row r="24" spans="1:10">
      <c r="A24" s="139" t="s">
        <v>586</v>
      </c>
      <c r="B24" s="139" t="s">
        <v>641</v>
      </c>
      <c r="C24" s="139" t="s">
        <v>352</v>
      </c>
      <c r="D24" s="139" t="s">
        <v>618</v>
      </c>
      <c r="E24" s="139" t="s">
        <v>642</v>
      </c>
      <c r="F24" s="139" t="s">
        <v>590</v>
      </c>
      <c r="I24" s="143" t="s">
        <v>627</v>
      </c>
      <c r="J24" s="139" t="str">
        <f t="shared" si="0"/>
        <v>INT</v>
      </c>
    </row>
    <row r="25" spans="1:10">
      <c r="A25" s="139" t="s">
        <v>586</v>
      </c>
      <c r="B25" s="139" t="s">
        <v>643</v>
      </c>
      <c r="C25" s="139" t="s">
        <v>352</v>
      </c>
      <c r="D25" s="139" t="s">
        <v>618</v>
      </c>
      <c r="E25" s="139" t="s">
        <v>644</v>
      </c>
      <c r="F25" s="139" t="s">
        <v>590</v>
      </c>
      <c r="I25" s="143" t="s">
        <v>627</v>
      </c>
      <c r="J25" s="139" t="str">
        <f t="shared" si="0"/>
        <v>INT</v>
      </c>
    </row>
    <row r="26" spans="1:10">
      <c r="A26" s="139" t="s">
        <v>586</v>
      </c>
      <c r="B26" s="139" t="s">
        <v>645</v>
      </c>
      <c r="C26" s="139" t="s">
        <v>352</v>
      </c>
      <c r="D26" s="139" t="s">
        <v>618</v>
      </c>
      <c r="E26" s="139" t="s">
        <v>646</v>
      </c>
      <c r="F26" s="139" t="s">
        <v>590</v>
      </c>
      <c r="I26" s="143" t="s">
        <v>627</v>
      </c>
      <c r="J26" s="139" t="str">
        <f t="shared" si="0"/>
        <v>INT</v>
      </c>
    </row>
    <row r="27" spans="1:10">
      <c r="A27" s="139" t="s">
        <v>634</v>
      </c>
      <c r="B27" s="139" t="s">
        <v>647</v>
      </c>
      <c r="C27" s="139" t="s">
        <v>352</v>
      </c>
      <c r="D27" s="139" t="s">
        <v>618</v>
      </c>
      <c r="E27" s="139" t="s">
        <v>648</v>
      </c>
      <c r="F27" s="139" t="s">
        <v>590</v>
      </c>
      <c r="I27" s="143" t="s">
        <v>627</v>
      </c>
      <c r="J27" s="139" t="str">
        <f t="shared" si="0"/>
        <v>INT</v>
      </c>
    </row>
    <row r="28" spans="1:10">
      <c r="A28" s="139" t="s">
        <v>616</v>
      </c>
      <c r="B28" s="139" t="s">
        <v>649</v>
      </c>
      <c r="C28" s="139" t="s">
        <v>352</v>
      </c>
      <c r="D28" s="139" t="s">
        <v>618</v>
      </c>
      <c r="E28" s="139" t="s">
        <v>650</v>
      </c>
      <c r="F28" s="139" t="s">
        <v>590</v>
      </c>
      <c r="I28" s="143" t="s">
        <v>627</v>
      </c>
      <c r="J28" s="139" t="str">
        <f t="shared" si="0"/>
        <v>INT</v>
      </c>
    </row>
    <row r="29" spans="1:10">
      <c r="A29" s="139" t="s">
        <v>651</v>
      </c>
      <c r="B29" s="139" t="s">
        <v>652</v>
      </c>
      <c r="C29" s="139" t="s">
        <v>352</v>
      </c>
      <c r="D29" s="139" t="s">
        <v>618</v>
      </c>
      <c r="E29" s="139" t="s">
        <v>653</v>
      </c>
      <c r="F29" s="139" t="s">
        <v>590</v>
      </c>
      <c r="I29" s="143" t="s">
        <v>627</v>
      </c>
      <c r="J29" s="139" t="str">
        <f t="shared" si="0"/>
        <v>INT</v>
      </c>
    </row>
    <row r="30" spans="1:10">
      <c r="A30" s="139" t="s">
        <v>634</v>
      </c>
      <c r="B30" s="139" t="s">
        <v>654</v>
      </c>
      <c r="C30" s="139" t="s">
        <v>352</v>
      </c>
      <c r="D30" s="139" t="s">
        <v>618</v>
      </c>
      <c r="E30" s="139" t="s">
        <v>655</v>
      </c>
      <c r="F30" s="139" t="s">
        <v>590</v>
      </c>
      <c r="I30" s="143" t="s">
        <v>627</v>
      </c>
      <c r="J30" s="139" t="str">
        <f t="shared" si="0"/>
        <v>INT</v>
      </c>
    </row>
    <row r="31" spans="1:10">
      <c r="A31" s="139" t="s">
        <v>634</v>
      </c>
      <c r="B31" s="139" t="s">
        <v>656</v>
      </c>
      <c r="C31" s="139" t="s">
        <v>352</v>
      </c>
      <c r="D31" s="139" t="s">
        <v>618</v>
      </c>
      <c r="E31" s="139" t="s">
        <v>657</v>
      </c>
      <c r="F31" s="139" t="s">
        <v>590</v>
      </c>
      <c r="I31" s="143" t="s">
        <v>627</v>
      </c>
      <c r="J31" s="139" t="str">
        <f t="shared" si="0"/>
        <v>INT</v>
      </c>
    </row>
    <row r="32" spans="1:10">
      <c r="A32" s="139" t="s">
        <v>634</v>
      </c>
      <c r="B32" s="139" t="s">
        <v>656</v>
      </c>
      <c r="C32" s="139" t="s">
        <v>352</v>
      </c>
      <c r="D32" s="139" t="s">
        <v>618</v>
      </c>
      <c r="E32" s="139" t="s">
        <v>658</v>
      </c>
      <c r="F32" s="139" t="s">
        <v>590</v>
      </c>
      <c r="I32" s="143" t="s">
        <v>627</v>
      </c>
      <c r="J32" s="139" t="str">
        <f t="shared" si="0"/>
        <v>INT</v>
      </c>
    </row>
    <row r="33" spans="1:10">
      <c r="A33" s="139" t="s">
        <v>616</v>
      </c>
      <c r="B33" s="139" t="s">
        <v>659</v>
      </c>
      <c r="C33" s="139" t="s">
        <v>352</v>
      </c>
      <c r="D33" s="139" t="s">
        <v>618</v>
      </c>
      <c r="E33" s="139" t="s">
        <v>660</v>
      </c>
      <c r="F33" s="139" t="s">
        <v>590</v>
      </c>
      <c r="I33" s="143" t="s">
        <v>620</v>
      </c>
      <c r="J33" s="139" t="str">
        <f t="shared" si="0"/>
        <v>INT</v>
      </c>
    </row>
    <row r="34" spans="1:10">
      <c r="A34" s="139" t="s">
        <v>634</v>
      </c>
      <c r="B34" s="139" t="s">
        <v>661</v>
      </c>
      <c r="C34" s="139" t="s">
        <v>352</v>
      </c>
      <c r="D34" s="139" t="s">
        <v>618</v>
      </c>
      <c r="E34" s="139" t="s">
        <v>662</v>
      </c>
      <c r="F34" s="139" t="s">
        <v>590</v>
      </c>
      <c r="I34" s="143" t="s">
        <v>627</v>
      </c>
      <c r="J34" s="139" t="str">
        <f t="shared" si="0"/>
        <v>INT</v>
      </c>
    </row>
    <row r="35" spans="1:10">
      <c r="A35" s="139" t="s">
        <v>634</v>
      </c>
      <c r="B35" s="139" t="s">
        <v>663</v>
      </c>
      <c r="C35" s="139" t="s">
        <v>352</v>
      </c>
      <c r="D35" s="139" t="s">
        <v>618</v>
      </c>
      <c r="E35" s="139" t="s">
        <v>664</v>
      </c>
      <c r="F35" s="139" t="s">
        <v>590</v>
      </c>
      <c r="I35" s="143" t="s">
        <v>627</v>
      </c>
      <c r="J35" s="139" t="str">
        <f t="shared" si="0"/>
        <v>INT</v>
      </c>
    </row>
    <row r="36" spans="1:10">
      <c r="A36" s="139" t="s">
        <v>665</v>
      </c>
      <c r="B36" s="139" t="s">
        <v>666</v>
      </c>
      <c r="C36" s="139" t="s">
        <v>352</v>
      </c>
      <c r="D36" s="139" t="s">
        <v>618</v>
      </c>
      <c r="E36" s="139" t="s">
        <v>667</v>
      </c>
      <c r="F36" s="139" t="s">
        <v>590</v>
      </c>
      <c r="I36" s="143" t="s">
        <v>627</v>
      </c>
      <c r="J36" s="139" t="str">
        <f t="shared" si="0"/>
        <v>INT</v>
      </c>
    </row>
    <row r="37" spans="1:10">
      <c r="A37" s="139" t="s">
        <v>616</v>
      </c>
      <c r="B37" s="139" t="s">
        <v>668</v>
      </c>
      <c r="C37" s="139" t="s">
        <v>352</v>
      </c>
      <c r="D37" s="139" t="s">
        <v>618</v>
      </c>
      <c r="E37" s="139" t="s">
        <v>669</v>
      </c>
      <c r="F37" s="139" t="s">
        <v>590</v>
      </c>
      <c r="I37" s="143" t="s">
        <v>627</v>
      </c>
      <c r="J37" s="139" t="str">
        <f t="shared" si="0"/>
        <v>INT</v>
      </c>
    </row>
    <row r="38" spans="1:10">
      <c r="A38" s="139" t="s">
        <v>670</v>
      </c>
      <c r="B38" s="139" t="s">
        <v>671</v>
      </c>
      <c r="C38" s="139" t="s">
        <v>352</v>
      </c>
      <c r="D38" s="139" t="s">
        <v>618</v>
      </c>
      <c r="E38" s="139" t="s">
        <v>672</v>
      </c>
      <c r="F38" s="139" t="s">
        <v>590</v>
      </c>
      <c r="I38" s="143" t="s">
        <v>627</v>
      </c>
      <c r="J38" s="139" t="str">
        <f t="shared" si="0"/>
        <v>INT</v>
      </c>
    </row>
    <row r="39" spans="1:10">
      <c r="A39" s="139" t="s">
        <v>673</v>
      </c>
      <c r="B39" s="139" t="s">
        <v>674</v>
      </c>
      <c r="C39" s="139" t="s">
        <v>352</v>
      </c>
      <c r="D39" s="139" t="s">
        <v>618</v>
      </c>
      <c r="E39" s="139" t="s">
        <v>675</v>
      </c>
      <c r="F39" s="139" t="s">
        <v>590</v>
      </c>
      <c r="I39" s="143" t="s">
        <v>627</v>
      </c>
      <c r="J39" s="139" t="str">
        <f t="shared" si="0"/>
        <v>INT</v>
      </c>
    </row>
    <row r="40" spans="1:10">
      <c r="A40" s="139" t="s">
        <v>651</v>
      </c>
      <c r="B40" s="139" t="s">
        <v>676</v>
      </c>
      <c r="C40" s="139" t="s">
        <v>352</v>
      </c>
      <c r="D40" s="139" t="s">
        <v>618</v>
      </c>
      <c r="E40" s="139" t="s">
        <v>677</v>
      </c>
      <c r="F40" s="139" t="s">
        <v>590</v>
      </c>
      <c r="I40" s="143" t="s">
        <v>627</v>
      </c>
      <c r="J40" s="139" t="str">
        <f t="shared" si="0"/>
        <v>INT</v>
      </c>
    </row>
    <row r="41" spans="1:10">
      <c r="A41" s="139" t="s">
        <v>735</v>
      </c>
      <c r="B41" s="139" t="s">
        <v>678</v>
      </c>
      <c r="C41" s="139" t="s">
        <v>352</v>
      </c>
      <c r="D41" s="139" t="s">
        <v>618</v>
      </c>
      <c r="E41" s="139" t="s">
        <v>679</v>
      </c>
      <c r="F41" s="139" t="s">
        <v>590</v>
      </c>
      <c r="I41" s="143" t="s">
        <v>627</v>
      </c>
      <c r="J41" s="139" t="str">
        <f t="shared" si="0"/>
        <v>INT</v>
      </c>
    </row>
    <row r="42" spans="1:10">
      <c r="A42" s="139" t="s">
        <v>634</v>
      </c>
      <c r="B42" s="139" t="s">
        <v>680</v>
      </c>
      <c r="C42" s="139" t="s">
        <v>352</v>
      </c>
      <c r="D42" s="139" t="s">
        <v>618</v>
      </c>
      <c r="E42" s="139" t="s">
        <v>681</v>
      </c>
      <c r="F42" s="139" t="s">
        <v>590</v>
      </c>
      <c r="I42" s="143" t="s">
        <v>627</v>
      </c>
      <c r="J42" s="139" t="str">
        <f t="shared" si="0"/>
        <v>INT</v>
      </c>
    </row>
    <row r="43" spans="1:10">
      <c r="A43" s="139" t="s">
        <v>682</v>
      </c>
      <c r="B43" s="139" t="s">
        <v>683</v>
      </c>
      <c r="C43" s="139" t="s">
        <v>352</v>
      </c>
      <c r="D43" s="139" t="s">
        <v>618</v>
      </c>
      <c r="E43" s="139" t="s">
        <v>684</v>
      </c>
      <c r="F43" s="139" t="s">
        <v>590</v>
      </c>
      <c r="I43" s="143" t="s">
        <v>627</v>
      </c>
      <c r="J43" s="139" t="str">
        <f t="shared" si="0"/>
        <v>INT</v>
      </c>
    </row>
    <row r="44" spans="1:10">
      <c r="A44" s="139" t="s">
        <v>634</v>
      </c>
      <c r="B44" s="139" t="s">
        <v>685</v>
      </c>
      <c r="C44" s="139" t="s">
        <v>352</v>
      </c>
      <c r="D44" s="139" t="s">
        <v>618</v>
      </c>
      <c r="E44" s="139" t="s">
        <v>686</v>
      </c>
      <c r="F44" s="139" t="s">
        <v>590</v>
      </c>
      <c r="I44" s="143" t="s">
        <v>627</v>
      </c>
      <c r="J44" s="139" t="str">
        <f t="shared" si="0"/>
        <v>INT</v>
      </c>
    </row>
    <row r="45" spans="1:10">
      <c r="A45" s="139" t="s">
        <v>634</v>
      </c>
      <c r="B45" s="139" t="s">
        <v>687</v>
      </c>
      <c r="C45" s="139" t="s">
        <v>352</v>
      </c>
      <c r="D45" s="139" t="s">
        <v>618</v>
      </c>
      <c r="E45" s="139" t="s">
        <v>688</v>
      </c>
      <c r="F45" s="139" t="s">
        <v>590</v>
      </c>
      <c r="I45" s="143" t="s">
        <v>627</v>
      </c>
      <c r="J45" s="139" t="str">
        <f t="shared" si="0"/>
        <v>INT</v>
      </c>
    </row>
    <row r="46" spans="1:10">
      <c r="A46" s="139" t="s">
        <v>624</v>
      </c>
      <c r="B46" s="139" t="s">
        <v>689</v>
      </c>
      <c r="C46" s="139" t="s">
        <v>352</v>
      </c>
      <c r="D46" s="139" t="s">
        <v>618</v>
      </c>
      <c r="E46" s="139" t="s">
        <v>690</v>
      </c>
      <c r="F46" s="139" t="s">
        <v>590</v>
      </c>
      <c r="I46" s="143" t="s">
        <v>627</v>
      </c>
      <c r="J46" s="139" t="str">
        <f t="shared" si="0"/>
        <v>INT</v>
      </c>
    </row>
    <row r="47" spans="1:10">
      <c r="A47" s="139" t="s">
        <v>624</v>
      </c>
      <c r="B47" s="139" t="s">
        <v>691</v>
      </c>
      <c r="C47" s="139" t="s">
        <v>352</v>
      </c>
      <c r="D47" s="139" t="s">
        <v>618</v>
      </c>
      <c r="E47" s="139" t="s">
        <v>692</v>
      </c>
      <c r="F47" s="139" t="s">
        <v>590</v>
      </c>
      <c r="I47" s="143" t="s">
        <v>627</v>
      </c>
      <c r="J47" s="139" t="str">
        <f t="shared" si="0"/>
        <v>INT</v>
      </c>
    </row>
    <row r="48" spans="1:10">
      <c r="A48" s="139" t="s">
        <v>634</v>
      </c>
      <c r="B48" s="139" t="s">
        <v>693</v>
      </c>
      <c r="C48" s="139" t="s">
        <v>352</v>
      </c>
      <c r="D48" s="139" t="s">
        <v>618</v>
      </c>
      <c r="E48" s="139" t="s">
        <v>694</v>
      </c>
      <c r="F48" s="139" t="s">
        <v>590</v>
      </c>
      <c r="I48" s="143" t="s">
        <v>627</v>
      </c>
      <c r="J48" s="139" t="str">
        <f t="shared" si="0"/>
        <v>INT</v>
      </c>
    </row>
    <row r="49" spans="1:10">
      <c r="A49" s="139" t="s">
        <v>621</v>
      </c>
      <c r="B49" s="139" t="s">
        <v>695</v>
      </c>
      <c r="C49" s="139" t="s">
        <v>352</v>
      </c>
      <c r="D49" s="139" t="s">
        <v>618</v>
      </c>
      <c r="E49" s="139" t="s">
        <v>696</v>
      </c>
      <c r="F49" s="139" t="s">
        <v>590</v>
      </c>
      <c r="I49" s="143" t="s">
        <v>627</v>
      </c>
      <c r="J49" s="139" t="str">
        <f t="shared" si="0"/>
        <v>INT</v>
      </c>
    </row>
    <row r="50" spans="1:10">
      <c r="A50" s="139" t="s">
        <v>634</v>
      </c>
      <c r="B50" s="139" t="s">
        <v>697</v>
      </c>
      <c r="C50" s="139" t="s">
        <v>352</v>
      </c>
      <c r="D50" s="139" t="s">
        <v>618</v>
      </c>
      <c r="E50" s="139" t="s">
        <v>698</v>
      </c>
      <c r="F50" s="139" t="s">
        <v>590</v>
      </c>
      <c r="J50" s="139" t="str">
        <f t="shared" si="0"/>
        <v>INT</v>
      </c>
    </row>
    <row r="51" spans="1:10">
      <c r="A51" s="139" t="s">
        <v>699</v>
      </c>
      <c r="B51" s="139" t="s">
        <v>700</v>
      </c>
      <c r="C51" s="139" t="s">
        <v>352</v>
      </c>
      <c r="D51" s="139" t="s">
        <v>618</v>
      </c>
      <c r="E51" s="139" t="s">
        <v>701</v>
      </c>
      <c r="F51" s="139" t="s">
        <v>590</v>
      </c>
      <c r="J51" s="139" t="str">
        <f t="shared" si="0"/>
        <v>INT</v>
      </c>
    </row>
    <row r="52" spans="1:10">
      <c r="A52" s="139" t="s">
        <v>621</v>
      </c>
      <c r="B52" s="139" t="s">
        <v>702</v>
      </c>
      <c r="C52" s="139" t="s">
        <v>352</v>
      </c>
      <c r="D52" s="139" t="s">
        <v>703</v>
      </c>
      <c r="E52" s="139" t="s">
        <v>704</v>
      </c>
      <c r="F52" s="139" t="s">
        <v>590</v>
      </c>
      <c r="J52" s="139" t="str">
        <f t="shared" si="0"/>
        <v>EXT</v>
      </c>
    </row>
    <row r="53" spans="1:10">
      <c r="A53" s="139" t="s">
        <v>699</v>
      </c>
      <c r="B53" s="139" t="s">
        <v>705</v>
      </c>
      <c r="C53" s="139" t="s">
        <v>352</v>
      </c>
      <c r="D53" s="139" t="s">
        <v>618</v>
      </c>
      <c r="E53" s="139" t="s">
        <v>706</v>
      </c>
      <c r="F53" s="139" t="s">
        <v>590</v>
      </c>
      <c r="J53" s="139" t="str">
        <f t="shared" si="0"/>
        <v>INT</v>
      </c>
    </row>
    <row r="54" spans="1:10">
      <c r="A54" s="139" t="s">
        <v>673</v>
      </c>
      <c r="B54" s="139" t="s">
        <v>707</v>
      </c>
      <c r="C54" s="139" t="s">
        <v>352</v>
      </c>
      <c r="D54" s="139" t="s">
        <v>618</v>
      </c>
      <c r="E54" s="139" t="s">
        <v>708</v>
      </c>
      <c r="F54" s="139" t="s">
        <v>590</v>
      </c>
      <c r="J54" s="139" t="str">
        <f t="shared" si="0"/>
        <v>INT</v>
      </c>
    </row>
    <row r="55" spans="1:10">
      <c r="A55" s="139" t="s">
        <v>673</v>
      </c>
      <c r="B55" s="139" t="s">
        <v>709</v>
      </c>
      <c r="C55" s="139" t="s">
        <v>352</v>
      </c>
      <c r="D55" s="139" t="s">
        <v>618</v>
      </c>
      <c r="E55" s="139" t="s">
        <v>710</v>
      </c>
      <c r="F55" s="139" t="s">
        <v>590</v>
      </c>
      <c r="J55" s="139" t="str">
        <f t="shared" si="0"/>
        <v>INT</v>
      </c>
    </row>
    <row r="56" spans="1:10">
      <c r="A56" s="139" t="s">
        <v>673</v>
      </c>
      <c r="B56" s="139" t="s">
        <v>711</v>
      </c>
      <c r="C56" s="139" t="s">
        <v>352</v>
      </c>
      <c r="D56" s="139" t="s">
        <v>618</v>
      </c>
      <c r="E56" s="139" t="s">
        <v>712</v>
      </c>
      <c r="F56" s="139" t="s">
        <v>590</v>
      </c>
      <c r="J56" s="139" t="str">
        <f t="shared" si="0"/>
        <v>INT</v>
      </c>
    </row>
    <row r="57" spans="1:10">
      <c r="A57" s="139" t="s">
        <v>713</v>
      </c>
      <c r="B57" s="139" t="s">
        <v>714</v>
      </c>
      <c r="C57" s="139" t="s">
        <v>352</v>
      </c>
      <c r="E57" s="139" t="s">
        <v>715</v>
      </c>
      <c r="F57" s="139" t="s">
        <v>590</v>
      </c>
      <c r="J57" s="139" t="str">
        <f t="shared" si="0"/>
        <v>EXT</v>
      </c>
    </row>
    <row r="58" spans="1:10">
      <c r="A58" s="139" t="s">
        <v>713</v>
      </c>
      <c r="B58" s="139" t="s">
        <v>716</v>
      </c>
      <c r="C58" s="139" t="s">
        <v>352</v>
      </c>
      <c r="E58" s="139" t="s">
        <v>717</v>
      </c>
      <c r="F58" s="139" t="s">
        <v>590</v>
      </c>
      <c r="J58" s="139" t="str">
        <f t="shared" si="0"/>
        <v>EXT</v>
      </c>
    </row>
    <row r="59" spans="1:10">
      <c r="A59" s="139" t="s">
        <v>634</v>
      </c>
      <c r="B59" s="139" t="s">
        <v>718</v>
      </c>
      <c r="C59" s="139" t="s">
        <v>352</v>
      </c>
      <c r="D59" s="139" t="s">
        <v>618</v>
      </c>
      <c r="E59" s="139" t="s">
        <v>719</v>
      </c>
      <c r="F59" s="139" t="s">
        <v>590</v>
      </c>
      <c r="J59" s="139" t="str">
        <f t="shared" si="0"/>
        <v>INT</v>
      </c>
    </row>
    <row r="60" spans="1:10">
      <c r="A60" s="139" t="s">
        <v>673</v>
      </c>
      <c r="B60" s="139" t="s">
        <v>720</v>
      </c>
      <c r="C60" s="139" t="s">
        <v>352</v>
      </c>
      <c r="D60" s="139" t="s">
        <v>618</v>
      </c>
      <c r="E60" s="139" t="s">
        <v>721</v>
      </c>
      <c r="F60" s="139" t="s">
        <v>590</v>
      </c>
      <c r="J60" s="139" t="str">
        <f t="shared" si="0"/>
        <v>INT</v>
      </c>
    </row>
    <row r="61" spans="1:10">
      <c r="A61" s="139" t="s">
        <v>682</v>
      </c>
      <c r="B61" s="139" t="s">
        <v>722</v>
      </c>
      <c r="C61" s="139" t="s">
        <v>352</v>
      </c>
      <c r="D61" s="139" t="s">
        <v>618</v>
      </c>
      <c r="E61" s="139" t="s">
        <v>723</v>
      </c>
      <c r="F61" s="139" t="s">
        <v>590</v>
      </c>
      <c r="I61" s="143" t="s">
        <v>627</v>
      </c>
      <c r="J61" s="139" t="str">
        <f t="shared" si="0"/>
        <v>INT</v>
      </c>
    </row>
    <row r="62" spans="1:10">
      <c r="A62" s="144" t="s">
        <v>586</v>
      </c>
      <c r="B62" s="144" t="s">
        <v>724</v>
      </c>
      <c r="C62" s="144" t="s">
        <v>352</v>
      </c>
      <c r="D62" s="144" t="s">
        <v>618</v>
      </c>
      <c r="E62" s="144" t="s">
        <v>725</v>
      </c>
      <c r="F62" s="144" t="s">
        <v>590</v>
      </c>
      <c r="G62" s="144"/>
      <c r="H62" s="144" t="s">
        <v>620</v>
      </c>
      <c r="I62" s="145" t="s">
        <v>627</v>
      </c>
      <c r="J62" s="139" t="str">
        <f t="shared" si="0"/>
        <v>INT</v>
      </c>
    </row>
    <row r="63" spans="1:10">
      <c r="A63" s="144" t="s">
        <v>726</v>
      </c>
      <c r="B63" s="144" t="s">
        <v>727</v>
      </c>
      <c r="C63" s="144" t="s">
        <v>352</v>
      </c>
      <c r="D63" s="144" t="s">
        <v>618</v>
      </c>
      <c r="E63" s="144" t="s">
        <v>728</v>
      </c>
      <c r="F63" s="144" t="s">
        <v>590</v>
      </c>
      <c r="G63" s="144"/>
      <c r="H63" s="144" t="s">
        <v>620</v>
      </c>
      <c r="I63" s="145" t="s">
        <v>729</v>
      </c>
      <c r="J63" s="139" t="str">
        <f t="shared" si="0"/>
        <v>INT</v>
      </c>
    </row>
    <row r="64" spans="1:10">
      <c r="A64" s="140" t="s">
        <v>586</v>
      </c>
      <c r="B64" s="140" t="s">
        <v>730</v>
      </c>
      <c r="C64" s="140" t="s">
        <v>352</v>
      </c>
      <c r="D64" s="140" t="s">
        <v>731</v>
      </c>
      <c r="E64" s="140" t="s">
        <v>732</v>
      </c>
      <c r="F64" s="140" t="s">
        <v>733</v>
      </c>
      <c r="G64" s="140" t="s">
        <v>734</v>
      </c>
      <c r="H64" s="142">
        <v>43952</v>
      </c>
      <c r="I64" s="142"/>
      <c r="J64" s="139" t="str">
        <f t="shared" si="0"/>
        <v>EXT</v>
      </c>
    </row>
    <row r="65" spans="1:10">
      <c r="A65" s="140" t="s">
        <v>735</v>
      </c>
      <c r="B65" s="140" t="s">
        <v>736</v>
      </c>
      <c r="C65" s="140" t="s">
        <v>352</v>
      </c>
      <c r="D65" s="140" t="s">
        <v>737</v>
      </c>
      <c r="E65" s="140" t="s">
        <v>738</v>
      </c>
      <c r="F65" s="140" t="s">
        <v>739</v>
      </c>
      <c r="G65" s="140" t="s">
        <v>740</v>
      </c>
      <c r="H65" s="142">
        <v>44013</v>
      </c>
      <c r="I65" s="142"/>
      <c r="J65" s="139" t="str">
        <f t="shared" si="0"/>
        <v>EXT</v>
      </c>
    </row>
    <row r="66" spans="1:10">
      <c r="A66" s="140" t="s">
        <v>586</v>
      </c>
      <c r="B66" s="140" t="s">
        <v>741</v>
      </c>
      <c r="C66" s="140" t="s">
        <v>352</v>
      </c>
      <c r="D66" s="140" t="s">
        <v>731</v>
      </c>
      <c r="E66" s="140" t="s">
        <v>742</v>
      </c>
      <c r="F66" s="140" t="s">
        <v>743</v>
      </c>
      <c r="G66" s="140" t="s">
        <v>744</v>
      </c>
      <c r="H66" s="142">
        <v>43952</v>
      </c>
      <c r="I66" s="142"/>
      <c r="J66" s="139" t="str">
        <f t="shared" ref="J66:J129" si="1">IF(D66="EMODnet Physics", "INT", "EXT")</f>
        <v>EXT</v>
      </c>
    </row>
    <row r="67" spans="1:10">
      <c r="A67" s="140" t="s">
        <v>621</v>
      </c>
      <c r="B67" s="140" t="s">
        <v>745</v>
      </c>
      <c r="C67" s="140" t="s">
        <v>352</v>
      </c>
      <c r="D67" s="140" t="s">
        <v>746</v>
      </c>
      <c r="E67" s="140" t="s">
        <v>747</v>
      </c>
      <c r="F67" s="140" t="s">
        <v>748</v>
      </c>
      <c r="G67" s="140" t="s">
        <v>747</v>
      </c>
      <c r="H67" s="142">
        <v>43952</v>
      </c>
      <c r="I67" s="142"/>
      <c r="J67" s="139" t="str">
        <f t="shared" si="1"/>
        <v>EXT</v>
      </c>
    </row>
    <row r="68" spans="1:10">
      <c r="A68" s="140" t="s">
        <v>735</v>
      </c>
      <c r="B68" s="140" t="s">
        <v>749</v>
      </c>
      <c r="C68" s="140" t="s">
        <v>352</v>
      </c>
      <c r="D68" s="140" t="s">
        <v>750</v>
      </c>
      <c r="E68" s="140" t="s">
        <v>751</v>
      </c>
      <c r="F68" s="140" t="s">
        <v>752</v>
      </c>
      <c r="G68" s="140" t="s">
        <v>753</v>
      </c>
      <c r="H68" s="142">
        <v>44013</v>
      </c>
      <c r="I68" s="142"/>
      <c r="J68" s="139" t="str">
        <f t="shared" si="1"/>
        <v>EXT</v>
      </c>
    </row>
    <row r="69" spans="1:10">
      <c r="A69" s="140" t="s">
        <v>616</v>
      </c>
      <c r="B69" s="140" t="s">
        <v>754</v>
      </c>
      <c r="C69" s="140" t="s">
        <v>352</v>
      </c>
      <c r="D69" s="140" t="s">
        <v>755</v>
      </c>
      <c r="E69" s="140" t="s">
        <v>756</v>
      </c>
      <c r="F69" s="140" t="s">
        <v>757</v>
      </c>
      <c r="G69" s="140" t="s">
        <v>758</v>
      </c>
      <c r="H69" s="142">
        <v>44044</v>
      </c>
      <c r="I69" s="142"/>
      <c r="J69" s="139" t="str">
        <f t="shared" si="1"/>
        <v>EXT</v>
      </c>
    </row>
    <row r="70" spans="1:10">
      <c r="A70" s="140" t="s">
        <v>616</v>
      </c>
      <c r="B70" s="140" t="s">
        <v>759</v>
      </c>
      <c r="C70" s="140" t="s">
        <v>352</v>
      </c>
      <c r="D70" s="140" t="s">
        <v>755</v>
      </c>
      <c r="E70" s="140" t="s">
        <v>760</v>
      </c>
      <c r="F70" s="140" t="s">
        <v>761</v>
      </c>
      <c r="G70" s="140" t="s">
        <v>762</v>
      </c>
      <c r="H70" s="142">
        <v>44044</v>
      </c>
      <c r="I70" s="142"/>
      <c r="J70" s="139" t="str">
        <f t="shared" si="1"/>
        <v>EXT</v>
      </c>
    </row>
    <row r="71" spans="1:10">
      <c r="A71" s="140" t="s">
        <v>616</v>
      </c>
      <c r="B71" s="140" t="s">
        <v>763</v>
      </c>
      <c r="C71" s="140" t="s">
        <v>352</v>
      </c>
      <c r="D71" s="140" t="s">
        <v>755</v>
      </c>
      <c r="E71" s="140" t="s">
        <v>764</v>
      </c>
      <c r="F71" s="140" t="s">
        <v>765</v>
      </c>
      <c r="G71" s="140" t="s">
        <v>758</v>
      </c>
      <c r="H71" s="142">
        <v>44044</v>
      </c>
      <c r="I71" s="142"/>
      <c r="J71" s="139" t="str">
        <f t="shared" si="1"/>
        <v>EXT</v>
      </c>
    </row>
    <row r="72" spans="1:10">
      <c r="A72" s="140" t="s">
        <v>616</v>
      </c>
      <c r="B72" s="140" t="s">
        <v>766</v>
      </c>
      <c r="C72" s="140" t="s">
        <v>352</v>
      </c>
      <c r="D72" s="140" t="s">
        <v>755</v>
      </c>
      <c r="E72" s="140" t="s">
        <v>767</v>
      </c>
      <c r="F72" s="140" t="s">
        <v>768</v>
      </c>
      <c r="G72" s="140" t="s">
        <v>769</v>
      </c>
      <c r="H72" s="142">
        <v>44044</v>
      </c>
      <c r="I72" s="142"/>
      <c r="J72" s="139" t="str">
        <f t="shared" si="1"/>
        <v>EXT</v>
      </c>
    </row>
    <row r="73" spans="1:10">
      <c r="A73" s="140" t="s">
        <v>616</v>
      </c>
      <c r="B73" s="140" t="s">
        <v>770</v>
      </c>
      <c r="C73" s="140" t="s">
        <v>352</v>
      </c>
      <c r="D73" s="140" t="s">
        <v>755</v>
      </c>
      <c r="E73" s="140" t="s">
        <v>771</v>
      </c>
      <c r="F73" s="140" t="s">
        <v>772</v>
      </c>
      <c r="G73" s="140" t="s">
        <v>773</v>
      </c>
      <c r="H73" s="142">
        <v>44044</v>
      </c>
      <c r="I73" s="142"/>
      <c r="J73" s="139" t="str">
        <f t="shared" si="1"/>
        <v>EXT</v>
      </c>
    </row>
    <row r="74" spans="1:10">
      <c r="A74" s="140" t="s">
        <v>616</v>
      </c>
      <c r="B74" s="140" t="s">
        <v>774</v>
      </c>
      <c r="C74" s="140" t="s">
        <v>352</v>
      </c>
      <c r="D74" s="140" t="s">
        <v>775</v>
      </c>
      <c r="E74" s="140" t="s">
        <v>776</v>
      </c>
      <c r="F74" s="140" t="s">
        <v>777</v>
      </c>
      <c r="G74" s="140" t="s">
        <v>778</v>
      </c>
      <c r="H74" s="142">
        <v>44044</v>
      </c>
      <c r="I74" s="142"/>
      <c r="J74" s="139" t="str">
        <f t="shared" si="1"/>
        <v>EXT</v>
      </c>
    </row>
    <row r="75" spans="1:10">
      <c r="A75" s="140" t="s">
        <v>616</v>
      </c>
      <c r="B75" s="140" t="s">
        <v>779</v>
      </c>
      <c r="C75" s="140" t="s">
        <v>352</v>
      </c>
      <c r="D75" s="140" t="s">
        <v>775</v>
      </c>
      <c r="E75" s="140" t="s">
        <v>780</v>
      </c>
      <c r="F75" s="140" t="s">
        <v>781</v>
      </c>
      <c r="G75" s="140" t="s">
        <v>782</v>
      </c>
      <c r="H75" s="142">
        <v>44044</v>
      </c>
      <c r="I75" s="142"/>
      <c r="J75" s="139" t="str">
        <f t="shared" si="1"/>
        <v>EXT</v>
      </c>
    </row>
    <row r="76" spans="1:10">
      <c r="A76" s="140" t="s">
        <v>616</v>
      </c>
      <c r="B76" s="140" t="s">
        <v>783</v>
      </c>
      <c r="C76" s="140" t="s">
        <v>352</v>
      </c>
      <c r="D76" s="140" t="s">
        <v>775</v>
      </c>
      <c r="E76" s="140" t="s">
        <v>784</v>
      </c>
      <c r="F76" s="140" t="s">
        <v>785</v>
      </c>
      <c r="G76" s="140" t="s">
        <v>786</v>
      </c>
      <c r="H76" s="142">
        <v>44044</v>
      </c>
      <c r="I76" s="142"/>
      <c r="J76" s="139" t="str">
        <f t="shared" si="1"/>
        <v>EXT</v>
      </c>
    </row>
    <row r="77" spans="1:10">
      <c r="A77" s="140" t="s">
        <v>616</v>
      </c>
      <c r="B77" s="140" t="s">
        <v>787</v>
      </c>
      <c r="C77" s="140" t="s">
        <v>352</v>
      </c>
      <c r="D77" s="140" t="s">
        <v>775</v>
      </c>
      <c r="E77" s="140" t="s">
        <v>788</v>
      </c>
      <c r="F77" s="140" t="s">
        <v>789</v>
      </c>
      <c r="G77" s="140" t="s">
        <v>788</v>
      </c>
      <c r="H77" s="142">
        <v>44044</v>
      </c>
      <c r="I77" s="142"/>
      <c r="J77" s="139" t="str">
        <f t="shared" si="1"/>
        <v>EXT</v>
      </c>
    </row>
    <row r="78" spans="1:10">
      <c r="A78" s="140" t="s">
        <v>616</v>
      </c>
      <c r="B78" s="140" t="s">
        <v>790</v>
      </c>
      <c r="C78" s="140" t="s">
        <v>352</v>
      </c>
      <c r="D78" s="140" t="s">
        <v>755</v>
      </c>
      <c r="E78" s="140" t="s">
        <v>791</v>
      </c>
      <c r="F78" s="140" t="s">
        <v>792</v>
      </c>
      <c r="G78" s="140" t="s">
        <v>793</v>
      </c>
      <c r="H78" s="142">
        <v>44044</v>
      </c>
      <c r="I78" s="142"/>
      <c r="J78" s="139" t="str">
        <f t="shared" si="1"/>
        <v>EXT</v>
      </c>
    </row>
    <row r="79" spans="1:10">
      <c r="A79" s="140" t="s">
        <v>586</v>
      </c>
      <c r="B79" s="140" t="s">
        <v>794</v>
      </c>
      <c r="C79" s="140" t="s">
        <v>352</v>
      </c>
      <c r="D79" s="140" t="s">
        <v>795</v>
      </c>
      <c r="E79" s="140" t="s">
        <v>796</v>
      </c>
      <c r="F79" s="140" t="s">
        <v>797</v>
      </c>
      <c r="G79" s="140" t="s">
        <v>798</v>
      </c>
      <c r="H79" s="140"/>
      <c r="I79" s="142">
        <v>44111</v>
      </c>
      <c r="J79" s="139" t="str">
        <f t="shared" si="1"/>
        <v>EXT</v>
      </c>
    </row>
    <row r="80" spans="1:10">
      <c r="A80" s="140" t="s">
        <v>799</v>
      </c>
      <c r="B80" s="140" t="s">
        <v>800</v>
      </c>
      <c r="C80" s="140" t="s">
        <v>352</v>
      </c>
      <c r="D80" s="140" t="s">
        <v>618</v>
      </c>
      <c r="E80" s="140" t="s">
        <v>801</v>
      </c>
      <c r="F80" s="140" t="s">
        <v>802</v>
      </c>
      <c r="G80" s="140" t="s">
        <v>803</v>
      </c>
      <c r="H80" s="140"/>
      <c r="I80" s="142">
        <v>44111</v>
      </c>
      <c r="J80" s="139" t="str">
        <f t="shared" si="1"/>
        <v>INT</v>
      </c>
    </row>
    <row r="81" spans="1:10">
      <c r="A81" s="140" t="s">
        <v>735</v>
      </c>
      <c r="B81" s="140" t="s">
        <v>804</v>
      </c>
      <c r="C81" s="140" t="s">
        <v>352</v>
      </c>
      <c r="D81" s="140" t="s">
        <v>618</v>
      </c>
      <c r="E81" s="140" t="s">
        <v>805</v>
      </c>
      <c r="F81" s="140" t="s">
        <v>806</v>
      </c>
      <c r="G81" s="140" t="s">
        <v>807</v>
      </c>
      <c r="H81" s="140"/>
      <c r="I81" s="142">
        <v>44111</v>
      </c>
      <c r="J81" s="139" t="str">
        <f t="shared" si="1"/>
        <v>INT</v>
      </c>
    </row>
    <row r="82" spans="1:10">
      <c r="A82" s="140" t="s">
        <v>735</v>
      </c>
      <c r="B82" s="140" t="s">
        <v>808</v>
      </c>
      <c r="C82" s="140" t="s">
        <v>352</v>
      </c>
      <c r="D82" s="140" t="s">
        <v>618</v>
      </c>
      <c r="E82" s="140" t="s">
        <v>809</v>
      </c>
      <c r="F82" s="140" t="s">
        <v>810</v>
      </c>
      <c r="G82" s="140" t="s">
        <v>811</v>
      </c>
      <c r="H82" s="140"/>
      <c r="I82" s="142">
        <v>44111</v>
      </c>
      <c r="J82" s="139" t="str">
        <f t="shared" si="1"/>
        <v>INT</v>
      </c>
    </row>
    <row r="83" spans="1:10">
      <c r="A83" s="140" t="s">
        <v>670</v>
      </c>
      <c r="B83" s="140" t="s">
        <v>812</v>
      </c>
      <c r="C83" s="140" t="s">
        <v>352</v>
      </c>
      <c r="D83" s="140" t="s">
        <v>618</v>
      </c>
      <c r="E83" s="140" t="s">
        <v>813</v>
      </c>
      <c r="F83" s="140" t="s">
        <v>814</v>
      </c>
      <c r="G83" s="140" t="s">
        <v>815</v>
      </c>
      <c r="H83" s="140"/>
      <c r="I83" s="142">
        <v>44111</v>
      </c>
      <c r="J83" s="139" t="str">
        <f t="shared" si="1"/>
        <v>INT</v>
      </c>
    </row>
    <row r="84" spans="1:10">
      <c r="A84" s="140" t="s">
        <v>670</v>
      </c>
      <c r="B84" s="140" t="s">
        <v>816</v>
      </c>
      <c r="C84" s="140" t="s">
        <v>352</v>
      </c>
      <c r="D84" s="140" t="s">
        <v>618</v>
      </c>
      <c r="E84" s="140" t="s">
        <v>817</v>
      </c>
      <c r="F84" s="140" t="s">
        <v>818</v>
      </c>
      <c r="G84" s="140" t="s">
        <v>819</v>
      </c>
      <c r="H84" s="140"/>
      <c r="I84" s="142">
        <v>44111</v>
      </c>
      <c r="J84" s="139" t="str">
        <f t="shared" si="1"/>
        <v>INT</v>
      </c>
    </row>
    <row r="85" spans="1:10">
      <c r="A85" s="140" t="s">
        <v>670</v>
      </c>
      <c r="B85" s="140" t="s">
        <v>820</v>
      </c>
      <c r="C85" s="140" t="s">
        <v>352</v>
      </c>
      <c r="D85" s="140" t="s">
        <v>618</v>
      </c>
      <c r="E85" s="140" t="s">
        <v>821</v>
      </c>
      <c r="F85" s="140" t="s">
        <v>822</v>
      </c>
      <c r="G85" s="140" t="s">
        <v>823</v>
      </c>
      <c r="H85" s="140"/>
      <c r="I85" s="142">
        <v>44111</v>
      </c>
      <c r="J85" s="139" t="str">
        <f t="shared" si="1"/>
        <v>INT</v>
      </c>
    </row>
    <row r="86" spans="1:10">
      <c r="A86" s="140" t="s">
        <v>665</v>
      </c>
      <c r="B86" s="140" t="s">
        <v>824</v>
      </c>
      <c r="C86" s="140" t="s">
        <v>352</v>
      </c>
      <c r="D86" s="140" t="s">
        <v>618</v>
      </c>
      <c r="E86" s="140" t="s">
        <v>825</v>
      </c>
      <c r="F86" s="140" t="s">
        <v>826</v>
      </c>
      <c r="G86" s="140" t="s">
        <v>827</v>
      </c>
      <c r="H86" s="140"/>
      <c r="I86" s="142">
        <v>44111</v>
      </c>
      <c r="J86" s="139" t="str">
        <f t="shared" si="1"/>
        <v>INT</v>
      </c>
    </row>
    <row r="87" spans="1:10">
      <c r="A87" s="140" t="s">
        <v>665</v>
      </c>
      <c r="B87" s="140" t="s">
        <v>828</v>
      </c>
      <c r="C87" s="140" t="s">
        <v>352</v>
      </c>
      <c r="D87" s="140" t="s">
        <v>618</v>
      </c>
      <c r="E87" s="140" t="s">
        <v>829</v>
      </c>
      <c r="F87" s="140" t="s">
        <v>830</v>
      </c>
      <c r="G87" s="140" t="s">
        <v>831</v>
      </c>
      <c r="H87" s="140"/>
      <c r="I87" s="142">
        <v>44111</v>
      </c>
      <c r="J87" s="139" t="str">
        <f t="shared" si="1"/>
        <v>INT</v>
      </c>
    </row>
    <row r="88" spans="1:10">
      <c r="A88" s="140" t="s">
        <v>665</v>
      </c>
      <c r="B88" s="140" t="s">
        <v>832</v>
      </c>
      <c r="C88" s="140" t="s">
        <v>352</v>
      </c>
      <c r="D88" s="140" t="s">
        <v>618</v>
      </c>
      <c r="E88" s="140" t="s">
        <v>833</v>
      </c>
      <c r="F88" s="140" t="s">
        <v>834</v>
      </c>
      <c r="G88" s="140" t="s">
        <v>835</v>
      </c>
      <c r="H88" s="140"/>
      <c r="I88" s="142">
        <v>44111</v>
      </c>
      <c r="J88" s="139" t="str">
        <f t="shared" si="1"/>
        <v>INT</v>
      </c>
    </row>
    <row r="89" spans="1:10">
      <c r="A89" s="140" t="s">
        <v>665</v>
      </c>
      <c r="B89" s="140" t="s">
        <v>836</v>
      </c>
      <c r="C89" s="140" t="s">
        <v>352</v>
      </c>
      <c r="D89" s="140" t="s">
        <v>618</v>
      </c>
      <c r="E89" s="140" t="s">
        <v>837</v>
      </c>
      <c r="F89" s="140" t="s">
        <v>838</v>
      </c>
      <c r="G89" s="140" t="s">
        <v>839</v>
      </c>
      <c r="H89" s="140"/>
      <c r="I89" s="142">
        <v>44111</v>
      </c>
      <c r="J89" s="139" t="str">
        <f t="shared" si="1"/>
        <v>INT</v>
      </c>
    </row>
    <row r="90" spans="1:10">
      <c r="A90" s="140" t="s">
        <v>665</v>
      </c>
      <c r="B90" s="140" t="s">
        <v>840</v>
      </c>
      <c r="C90" s="140" t="s">
        <v>352</v>
      </c>
      <c r="D90" s="140" t="s">
        <v>618</v>
      </c>
      <c r="E90" s="140" t="s">
        <v>841</v>
      </c>
      <c r="F90" s="140" t="s">
        <v>842</v>
      </c>
      <c r="G90" s="140" t="s">
        <v>843</v>
      </c>
      <c r="H90" s="140"/>
      <c r="I90" s="142">
        <v>44111</v>
      </c>
      <c r="J90" s="139" t="str">
        <f t="shared" si="1"/>
        <v>INT</v>
      </c>
    </row>
    <row r="91" spans="1:10">
      <c r="A91" s="140" t="s">
        <v>665</v>
      </c>
      <c r="B91" s="140" t="s">
        <v>844</v>
      </c>
      <c r="C91" s="140" t="s">
        <v>352</v>
      </c>
      <c r="D91" s="140" t="s">
        <v>618</v>
      </c>
      <c r="E91" s="140" t="s">
        <v>845</v>
      </c>
      <c r="F91" s="140" t="s">
        <v>846</v>
      </c>
      <c r="G91" s="140" t="s">
        <v>847</v>
      </c>
      <c r="H91" s="140"/>
      <c r="I91" s="142">
        <v>44111</v>
      </c>
      <c r="J91" s="139" t="str">
        <f t="shared" si="1"/>
        <v>INT</v>
      </c>
    </row>
    <row r="92" spans="1:10">
      <c r="A92" s="140" t="s">
        <v>624</v>
      </c>
      <c r="B92" s="140" t="s">
        <v>848</v>
      </c>
      <c r="C92" s="140" t="s">
        <v>352</v>
      </c>
      <c r="D92" s="140" t="s">
        <v>618</v>
      </c>
      <c r="E92" s="140" t="s">
        <v>849</v>
      </c>
      <c r="F92" s="140" t="s">
        <v>850</v>
      </c>
      <c r="G92" s="140" t="s">
        <v>851</v>
      </c>
      <c r="H92" s="140"/>
      <c r="I92" s="142">
        <v>44111</v>
      </c>
      <c r="J92" s="139" t="str">
        <f t="shared" si="1"/>
        <v>INT</v>
      </c>
    </row>
    <row r="93" spans="1:10">
      <c r="A93" s="140" t="s">
        <v>682</v>
      </c>
      <c r="B93" s="140" t="s">
        <v>852</v>
      </c>
      <c r="C93" s="140" t="s">
        <v>352</v>
      </c>
      <c r="D93" s="140" t="s">
        <v>618</v>
      </c>
      <c r="E93" s="140" t="s">
        <v>853</v>
      </c>
      <c r="F93" s="140" t="s">
        <v>854</v>
      </c>
      <c r="G93" s="140" t="s">
        <v>855</v>
      </c>
      <c r="H93" s="140"/>
      <c r="I93" s="142">
        <v>44111</v>
      </c>
      <c r="J93" s="139" t="str">
        <f t="shared" si="1"/>
        <v>INT</v>
      </c>
    </row>
    <row r="94" spans="1:10">
      <c r="A94" s="140" t="s">
        <v>735</v>
      </c>
      <c r="B94" s="140" t="s">
        <v>856</v>
      </c>
      <c r="C94" s="140" t="s">
        <v>352</v>
      </c>
      <c r="D94" s="140" t="s">
        <v>618</v>
      </c>
      <c r="E94" s="140" t="s">
        <v>857</v>
      </c>
      <c r="F94" s="140" t="s">
        <v>858</v>
      </c>
      <c r="G94" s="140" t="s">
        <v>859</v>
      </c>
      <c r="H94" s="140"/>
      <c r="I94" s="142">
        <v>44111</v>
      </c>
      <c r="J94" s="139" t="str">
        <f t="shared" si="1"/>
        <v>INT</v>
      </c>
    </row>
    <row r="95" spans="1:10">
      <c r="A95" s="140" t="s">
        <v>735</v>
      </c>
      <c r="B95" s="140" t="s">
        <v>860</v>
      </c>
      <c r="C95" s="140" t="s">
        <v>352</v>
      </c>
      <c r="D95" s="140" t="s">
        <v>618</v>
      </c>
      <c r="E95" s="140" t="s">
        <v>861</v>
      </c>
      <c r="F95" s="140" t="s">
        <v>862</v>
      </c>
      <c r="G95" s="140" t="s">
        <v>863</v>
      </c>
      <c r="H95" s="140"/>
      <c r="I95" s="142">
        <v>44111</v>
      </c>
      <c r="J95" s="139" t="str">
        <f t="shared" si="1"/>
        <v>INT</v>
      </c>
    </row>
    <row r="96" spans="1:10">
      <c r="A96" s="140" t="s">
        <v>735</v>
      </c>
      <c r="B96" s="140" t="s">
        <v>864</v>
      </c>
      <c r="C96" s="140" t="s">
        <v>352</v>
      </c>
      <c r="D96" s="140" t="s">
        <v>618</v>
      </c>
      <c r="E96" s="140" t="s">
        <v>865</v>
      </c>
      <c r="F96" s="140" t="s">
        <v>866</v>
      </c>
      <c r="G96" s="140" t="s">
        <v>867</v>
      </c>
      <c r="H96" s="140"/>
      <c r="I96" s="142">
        <v>44111</v>
      </c>
      <c r="J96" s="139" t="str">
        <f t="shared" si="1"/>
        <v>INT</v>
      </c>
    </row>
    <row r="97" spans="1:10">
      <c r="A97" s="140" t="s">
        <v>735</v>
      </c>
      <c r="B97" s="140" t="s">
        <v>868</v>
      </c>
      <c r="C97" s="140" t="s">
        <v>352</v>
      </c>
      <c r="D97" s="140" t="s">
        <v>618</v>
      </c>
      <c r="E97" s="140" t="s">
        <v>869</v>
      </c>
      <c r="F97" s="140" t="s">
        <v>870</v>
      </c>
      <c r="G97" s="140" t="s">
        <v>871</v>
      </c>
      <c r="H97" s="140"/>
      <c r="I97" s="142">
        <v>44111</v>
      </c>
      <c r="J97" s="139" t="str">
        <f t="shared" si="1"/>
        <v>INT</v>
      </c>
    </row>
    <row r="98" spans="1:10">
      <c r="A98" s="140" t="s">
        <v>1296</v>
      </c>
      <c r="B98" s="140" t="s">
        <v>872</v>
      </c>
      <c r="C98" s="140" t="s">
        <v>352</v>
      </c>
      <c r="D98" s="140" t="s">
        <v>618</v>
      </c>
      <c r="E98" s="140" t="s">
        <v>873</v>
      </c>
      <c r="F98" s="140" t="s">
        <v>874</v>
      </c>
      <c r="G98" s="140" t="s">
        <v>875</v>
      </c>
      <c r="H98" s="140"/>
      <c r="I98" s="142">
        <v>44111</v>
      </c>
      <c r="J98" s="139" t="str">
        <f t="shared" si="1"/>
        <v>INT</v>
      </c>
    </row>
    <row r="99" spans="1:10">
      <c r="A99" s="140" t="s">
        <v>1296</v>
      </c>
      <c r="B99" s="140" t="s">
        <v>876</v>
      </c>
      <c r="C99" s="140" t="s">
        <v>352</v>
      </c>
      <c r="D99" s="140" t="s">
        <v>618</v>
      </c>
      <c r="E99" s="140" t="s">
        <v>877</v>
      </c>
      <c r="F99" s="140" t="s">
        <v>878</v>
      </c>
      <c r="G99" s="140" t="s">
        <v>879</v>
      </c>
      <c r="H99" s="140"/>
      <c r="I99" s="142">
        <v>44111</v>
      </c>
      <c r="J99" s="139" t="str">
        <f t="shared" si="1"/>
        <v>INT</v>
      </c>
    </row>
    <row r="100" spans="1:10">
      <c r="A100" s="140" t="s">
        <v>682</v>
      </c>
      <c r="B100" s="140" t="s">
        <v>880</v>
      </c>
      <c r="C100" s="140" t="s">
        <v>352</v>
      </c>
      <c r="D100" s="140" t="s">
        <v>618</v>
      </c>
      <c r="E100" s="140" t="s">
        <v>881</v>
      </c>
      <c r="F100" s="140" t="s">
        <v>882</v>
      </c>
      <c r="G100" s="140" t="s">
        <v>883</v>
      </c>
      <c r="H100" s="140"/>
      <c r="I100" s="142">
        <v>44111</v>
      </c>
      <c r="J100" s="139" t="str">
        <f t="shared" si="1"/>
        <v>INT</v>
      </c>
    </row>
    <row r="101" spans="1:10">
      <c r="A101" s="140" t="s">
        <v>682</v>
      </c>
      <c r="B101" s="140" t="s">
        <v>884</v>
      </c>
      <c r="C101" s="140" t="s">
        <v>352</v>
      </c>
      <c r="D101" s="140" t="s">
        <v>618</v>
      </c>
      <c r="E101" s="140" t="s">
        <v>885</v>
      </c>
      <c r="F101" s="140" t="s">
        <v>886</v>
      </c>
      <c r="G101" s="140" t="s">
        <v>887</v>
      </c>
      <c r="H101" s="140"/>
      <c r="I101" s="142">
        <v>44111</v>
      </c>
      <c r="J101" s="139" t="str">
        <f t="shared" si="1"/>
        <v>INT</v>
      </c>
    </row>
    <row r="102" spans="1:10">
      <c r="A102" s="140" t="s">
        <v>670</v>
      </c>
      <c r="B102" s="140" t="s">
        <v>888</v>
      </c>
      <c r="C102" s="140" t="s">
        <v>352</v>
      </c>
      <c r="D102" s="140" t="s">
        <v>618</v>
      </c>
      <c r="E102" s="140" t="s">
        <v>889</v>
      </c>
      <c r="F102" s="140" t="s">
        <v>890</v>
      </c>
      <c r="G102" s="140" t="s">
        <v>891</v>
      </c>
      <c r="H102" s="140"/>
      <c r="I102" s="142">
        <v>44111</v>
      </c>
      <c r="J102" s="139" t="str">
        <f t="shared" si="1"/>
        <v>INT</v>
      </c>
    </row>
    <row r="103" spans="1:10">
      <c r="A103" s="140" t="s">
        <v>735</v>
      </c>
      <c r="B103" s="140" t="s">
        <v>892</v>
      </c>
      <c r="C103" s="140" t="s">
        <v>352</v>
      </c>
      <c r="D103" s="140" t="s">
        <v>618</v>
      </c>
      <c r="E103" s="140" t="s">
        <v>893</v>
      </c>
      <c r="F103" s="140" t="s">
        <v>894</v>
      </c>
      <c r="G103" s="140" t="s">
        <v>895</v>
      </c>
      <c r="H103" s="140"/>
      <c r="I103" s="142">
        <v>44111</v>
      </c>
      <c r="J103" s="139" t="str">
        <f t="shared" si="1"/>
        <v>INT</v>
      </c>
    </row>
    <row r="104" spans="1:10">
      <c r="A104" s="140" t="s">
        <v>735</v>
      </c>
      <c r="B104" s="140" t="s">
        <v>896</v>
      </c>
      <c r="C104" s="140" t="s">
        <v>352</v>
      </c>
      <c r="D104" s="140" t="s">
        <v>618</v>
      </c>
      <c r="E104" s="140" t="s">
        <v>897</v>
      </c>
      <c r="F104" s="140" t="s">
        <v>898</v>
      </c>
      <c r="G104" s="140" t="s">
        <v>899</v>
      </c>
      <c r="H104" s="140"/>
      <c r="I104" s="142">
        <v>44111</v>
      </c>
      <c r="J104" s="139" t="str">
        <f t="shared" si="1"/>
        <v>INT</v>
      </c>
    </row>
    <row r="105" spans="1:10">
      <c r="A105" s="140" t="s">
        <v>735</v>
      </c>
      <c r="B105" s="140" t="s">
        <v>900</v>
      </c>
      <c r="C105" s="140" t="s">
        <v>352</v>
      </c>
      <c r="D105" s="140" t="s">
        <v>618</v>
      </c>
      <c r="E105" s="140" t="s">
        <v>901</v>
      </c>
      <c r="F105" s="140" t="s">
        <v>902</v>
      </c>
      <c r="G105" s="140" t="s">
        <v>903</v>
      </c>
      <c r="H105" s="140"/>
      <c r="I105" s="142">
        <v>44111</v>
      </c>
      <c r="J105" s="139" t="str">
        <f t="shared" si="1"/>
        <v>INT</v>
      </c>
    </row>
    <row r="106" spans="1:10">
      <c r="A106" s="140" t="s">
        <v>735</v>
      </c>
      <c r="B106" s="140" t="s">
        <v>904</v>
      </c>
      <c r="C106" s="140" t="s">
        <v>352</v>
      </c>
      <c r="D106" s="140" t="s">
        <v>618</v>
      </c>
      <c r="E106" s="140" t="s">
        <v>905</v>
      </c>
      <c r="F106" s="140" t="s">
        <v>906</v>
      </c>
      <c r="G106" s="140" t="s">
        <v>907</v>
      </c>
      <c r="H106" s="140"/>
      <c r="I106" s="142">
        <v>44111</v>
      </c>
      <c r="J106" s="139" t="str">
        <f t="shared" si="1"/>
        <v>INT</v>
      </c>
    </row>
    <row r="107" spans="1:10">
      <c r="A107" s="140" t="s">
        <v>735</v>
      </c>
      <c r="B107" s="140" t="s">
        <v>908</v>
      </c>
      <c r="C107" s="140" t="s">
        <v>352</v>
      </c>
      <c r="D107" s="140" t="s">
        <v>618</v>
      </c>
      <c r="E107" s="140" t="s">
        <v>909</v>
      </c>
      <c r="F107" s="140" t="s">
        <v>910</v>
      </c>
      <c r="G107" s="140" t="s">
        <v>911</v>
      </c>
      <c r="H107" s="140"/>
      <c r="I107" s="142">
        <v>44111</v>
      </c>
      <c r="J107" s="139" t="str">
        <f t="shared" si="1"/>
        <v>INT</v>
      </c>
    </row>
    <row r="108" spans="1:10">
      <c r="A108" s="140" t="s">
        <v>735</v>
      </c>
      <c r="B108" s="140" t="s">
        <v>912</v>
      </c>
      <c r="C108" s="140" t="s">
        <v>352</v>
      </c>
      <c r="D108" s="140" t="s">
        <v>618</v>
      </c>
      <c r="E108" s="140" t="s">
        <v>913</v>
      </c>
      <c r="F108" s="140" t="s">
        <v>914</v>
      </c>
      <c r="G108" s="140" t="s">
        <v>915</v>
      </c>
      <c r="H108" s="140"/>
      <c r="I108" s="142">
        <v>44111</v>
      </c>
      <c r="J108" s="139" t="str">
        <f t="shared" si="1"/>
        <v>INT</v>
      </c>
    </row>
    <row r="109" spans="1:10">
      <c r="A109" s="140" t="s">
        <v>735</v>
      </c>
      <c r="B109" s="140" t="s">
        <v>916</v>
      </c>
      <c r="C109" s="140" t="s">
        <v>352</v>
      </c>
      <c r="D109" s="140" t="s">
        <v>618</v>
      </c>
      <c r="E109" s="140" t="s">
        <v>917</v>
      </c>
      <c r="F109" s="140" t="s">
        <v>918</v>
      </c>
      <c r="G109" s="140" t="s">
        <v>919</v>
      </c>
      <c r="H109" s="140"/>
      <c r="I109" s="142">
        <v>44111</v>
      </c>
      <c r="J109" s="139" t="str">
        <f t="shared" si="1"/>
        <v>INT</v>
      </c>
    </row>
    <row r="110" spans="1:10">
      <c r="A110" s="140" t="s">
        <v>735</v>
      </c>
      <c r="B110" s="140" t="s">
        <v>920</v>
      </c>
      <c r="C110" s="140" t="s">
        <v>352</v>
      </c>
      <c r="D110" s="140" t="s">
        <v>618</v>
      </c>
      <c r="E110" s="140" t="s">
        <v>921</v>
      </c>
      <c r="F110" s="140" t="s">
        <v>922</v>
      </c>
      <c r="G110" s="140" t="s">
        <v>923</v>
      </c>
      <c r="H110" s="140"/>
      <c r="I110" s="142">
        <v>44111</v>
      </c>
      <c r="J110" s="139" t="str">
        <f t="shared" si="1"/>
        <v>INT</v>
      </c>
    </row>
    <row r="111" spans="1:10">
      <c r="A111" s="140" t="s">
        <v>735</v>
      </c>
      <c r="B111" s="140" t="s">
        <v>924</v>
      </c>
      <c r="C111" s="140" t="s">
        <v>352</v>
      </c>
      <c r="D111" s="140" t="s">
        <v>618</v>
      </c>
      <c r="E111" s="140" t="s">
        <v>925</v>
      </c>
      <c r="F111" s="140" t="s">
        <v>926</v>
      </c>
      <c r="G111" s="140" t="s">
        <v>927</v>
      </c>
      <c r="H111" s="140"/>
      <c r="I111" s="142">
        <v>44111</v>
      </c>
      <c r="J111" s="139" t="str">
        <f t="shared" si="1"/>
        <v>INT</v>
      </c>
    </row>
    <row r="112" spans="1:10">
      <c r="A112" s="149" t="s">
        <v>735</v>
      </c>
      <c r="B112" s="140" t="s">
        <v>928</v>
      </c>
      <c r="C112" s="140" t="s">
        <v>352</v>
      </c>
      <c r="D112" s="140" t="s">
        <v>618</v>
      </c>
      <c r="E112" s="140" t="s">
        <v>929</v>
      </c>
      <c r="F112" s="140" t="s">
        <v>930</v>
      </c>
      <c r="G112" s="140" t="s">
        <v>931</v>
      </c>
      <c r="H112" s="140"/>
      <c r="I112" s="142">
        <v>44111</v>
      </c>
      <c r="J112" s="139" t="str">
        <f t="shared" si="1"/>
        <v>INT</v>
      </c>
    </row>
    <row r="113" spans="1:10">
      <c r="A113" s="149" t="s">
        <v>735</v>
      </c>
      <c r="B113" s="140" t="s">
        <v>932</v>
      </c>
      <c r="C113" s="140" t="s">
        <v>352</v>
      </c>
      <c r="D113" s="140" t="s">
        <v>618</v>
      </c>
      <c r="E113" s="140" t="s">
        <v>933</v>
      </c>
      <c r="F113" s="140" t="s">
        <v>934</v>
      </c>
      <c r="G113" s="140" t="s">
        <v>935</v>
      </c>
      <c r="H113" s="140"/>
      <c r="I113" s="142">
        <v>44111</v>
      </c>
      <c r="J113" s="139" t="str">
        <f t="shared" si="1"/>
        <v>INT</v>
      </c>
    </row>
    <row r="114" spans="1:10">
      <c r="A114" s="140" t="s">
        <v>665</v>
      </c>
      <c r="B114" s="140" t="s">
        <v>936</v>
      </c>
      <c r="C114" s="140" t="s">
        <v>352</v>
      </c>
      <c r="D114" s="140" t="s">
        <v>618</v>
      </c>
      <c r="E114" s="140" t="s">
        <v>937</v>
      </c>
      <c r="F114" s="140" t="s">
        <v>938</v>
      </c>
      <c r="G114" s="140" t="s">
        <v>939</v>
      </c>
      <c r="H114" s="140"/>
      <c r="I114" s="142">
        <v>44111</v>
      </c>
      <c r="J114" s="139" t="str">
        <f t="shared" si="1"/>
        <v>INT</v>
      </c>
    </row>
    <row r="115" spans="1:10">
      <c r="A115" s="149" t="s">
        <v>735</v>
      </c>
      <c r="B115" s="140" t="s">
        <v>940</v>
      </c>
      <c r="C115" s="140" t="s">
        <v>352</v>
      </c>
      <c r="D115" s="140" t="s">
        <v>618</v>
      </c>
      <c r="E115" s="140" t="s">
        <v>941</v>
      </c>
      <c r="F115" s="140" t="s">
        <v>942</v>
      </c>
      <c r="G115" s="140" t="s">
        <v>943</v>
      </c>
      <c r="H115" s="140"/>
      <c r="I115" s="142">
        <v>44111</v>
      </c>
      <c r="J115" s="139" t="str">
        <f t="shared" si="1"/>
        <v>INT</v>
      </c>
    </row>
    <row r="116" spans="1:10">
      <c r="A116" s="149" t="s">
        <v>735</v>
      </c>
      <c r="B116" s="140" t="s">
        <v>944</v>
      </c>
      <c r="C116" s="140" t="s">
        <v>352</v>
      </c>
      <c r="D116" s="140" t="s">
        <v>618</v>
      </c>
      <c r="E116" s="140" t="s">
        <v>945</v>
      </c>
      <c r="F116" s="140" t="s">
        <v>946</v>
      </c>
      <c r="G116" s="140" t="s">
        <v>947</v>
      </c>
      <c r="H116" s="140"/>
      <c r="I116" s="142">
        <v>44111</v>
      </c>
      <c r="J116" s="139" t="str">
        <f t="shared" si="1"/>
        <v>INT</v>
      </c>
    </row>
    <row r="117" spans="1:10">
      <c r="A117" s="140" t="s">
        <v>665</v>
      </c>
      <c r="B117" s="140" t="s">
        <v>948</v>
      </c>
      <c r="C117" s="140" t="s">
        <v>352</v>
      </c>
      <c r="D117" s="140" t="s">
        <v>618</v>
      </c>
      <c r="E117" s="140" t="s">
        <v>949</v>
      </c>
      <c r="F117" s="140" t="s">
        <v>950</v>
      </c>
      <c r="G117" s="140" t="s">
        <v>951</v>
      </c>
      <c r="H117" s="140"/>
      <c r="I117" s="142">
        <v>44111</v>
      </c>
      <c r="J117" s="139" t="str">
        <f t="shared" si="1"/>
        <v>INT</v>
      </c>
    </row>
    <row r="118" spans="1:10">
      <c r="A118" s="140" t="s">
        <v>665</v>
      </c>
      <c r="B118" s="140" t="s">
        <v>952</v>
      </c>
      <c r="C118" s="140" t="s">
        <v>352</v>
      </c>
      <c r="D118" s="140" t="s">
        <v>618</v>
      </c>
      <c r="E118" s="140" t="s">
        <v>953</v>
      </c>
      <c r="F118" s="140" t="s">
        <v>954</v>
      </c>
      <c r="G118" s="140" t="s">
        <v>955</v>
      </c>
      <c r="H118" s="140"/>
      <c r="I118" s="142">
        <v>44111</v>
      </c>
      <c r="J118" s="139" t="str">
        <f t="shared" si="1"/>
        <v>INT</v>
      </c>
    </row>
    <row r="119" spans="1:10">
      <c r="A119" s="140" t="s">
        <v>624</v>
      </c>
      <c r="B119" s="140" t="s">
        <v>956</v>
      </c>
      <c r="C119" s="140" t="s">
        <v>352</v>
      </c>
      <c r="D119" s="140" t="s">
        <v>618</v>
      </c>
      <c r="E119" s="140" t="s">
        <v>957</v>
      </c>
      <c r="F119" s="140" t="s">
        <v>958</v>
      </c>
      <c r="G119" s="140" t="s">
        <v>959</v>
      </c>
      <c r="H119" s="140"/>
      <c r="I119" s="142">
        <v>44111</v>
      </c>
      <c r="J119" s="139" t="str">
        <f t="shared" si="1"/>
        <v>INT</v>
      </c>
    </row>
    <row r="120" spans="1:10">
      <c r="A120" s="140" t="s">
        <v>624</v>
      </c>
      <c r="B120" s="140" t="s">
        <v>960</v>
      </c>
      <c r="C120" s="140" t="s">
        <v>352</v>
      </c>
      <c r="D120" s="140" t="s">
        <v>618</v>
      </c>
      <c r="E120" s="140" t="s">
        <v>961</v>
      </c>
      <c r="F120" s="140" t="s">
        <v>962</v>
      </c>
      <c r="G120" s="140" t="s">
        <v>963</v>
      </c>
      <c r="H120" s="140"/>
      <c r="I120" s="142">
        <v>44111</v>
      </c>
      <c r="J120" s="139" t="str">
        <f t="shared" si="1"/>
        <v>INT</v>
      </c>
    </row>
    <row r="121" spans="1:10">
      <c r="A121" s="140" t="s">
        <v>616</v>
      </c>
      <c r="B121" s="140" t="s">
        <v>964</v>
      </c>
      <c r="C121" s="140" t="s">
        <v>352</v>
      </c>
      <c r="D121" s="140" t="s">
        <v>618</v>
      </c>
      <c r="E121" s="140" t="s">
        <v>965</v>
      </c>
      <c r="F121" s="140" t="s">
        <v>966</v>
      </c>
      <c r="G121" s="140" t="s">
        <v>967</v>
      </c>
      <c r="H121" s="140"/>
      <c r="I121" s="142">
        <v>44111</v>
      </c>
      <c r="J121" s="139" t="str">
        <f t="shared" si="1"/>
        <v>INT</v>
      </c>
    </row>
    <row r="122" spans="1:10">
      <c r="A122" s="140" t="s">
        <v>682</v>
      </c>
      <c r="B122" s="140" t="s">
        <v>968</v>
      </c>
      <c r="C122" s="140" t="s">
        <v>352</v>
      </c>
      <c r="D122" s="140" t="s">
        <v>618</v>
      </c>
      <c r="E122" s="140" t="s">
        <v>969</v>
      </c>
      <c r="F122" s="140" t="s">
        <v>970</v>
      </c>
      <c r="G122" s="140" t="s">
        <v>971</v>
      </c>
      <c r="H122" s="140"/>
      <c r="I122" s="142">
        <v>44111</v>
      </c>
      <c r="J122" s="139" t="str">
        <f t="shared" si="1"/>
        <v>INT</v>
      </c>
    </row>
    <row r="123" spans="1:10">
      <c r="A123" s="140" t="s">
        <v>1725</v>
      </c>
      <c r="B123" s="140" t="s">
        <v>972</v>
      </c>
      <c r="C123" s="140" t="s">
        <v>352</v>
      </c>
      <c r="D123" s="140" t="s">
        <v>618</v>
      </c>
      <c r="E123" s="140" t="s">
        <v>973</v>
      </c>
      <c r="F123" s="140" t="s">
        <v>974</v>
      </c>
      <c r="G123" s="140" t="s">
        <v>975</v>
      </c>
      <c r="H123" s="140"/>
      <c r="I123" s="142">
        <v>44111</v>
      </c>
      <c r="J123" s="139" t="str">
        <f t="shared" si="1"/>
        <v>INT</v>
      </c>
    </row>
    <row r="124" spans="1:10">
      <c r="A124" s="140" t="s">
        <v>624</v>
      </c>
      <c r="B124" s="140" t="s">
        <v>976</v>
      </c>
      <c r="C124" s="140" t="s">
        <v>352</v>
      </c>
      <c r="D124" s="140" t="s">
        <v>618</v>
      </c>
      <c r="E124" s="140" t="s">
        <v>977</v>
      </c>
      <c r="F124" s="140" t="s">
        <v>978</v>
      </c>
      <c r="G124" s="140" t="s">
        <v>979</v>
      </c>
      <c r="H124" s="140"/>
      <c r="I124" s="142">
        <v>44111</v>
      </c>
      <c r="J124" s="139" t="str">
        <f t="shared" si="1"/>
        <v>INT</v>
      </c>
    </row>
    <row r="125" spans="1:10">
      <c r="A125" s="140" t="s">
        <v>670</v>
      </c>
      <c r="B125" s="140" t="s">
        <v>980</v>
      </c>
      <c r="C125" s="140" t="s">
        <v>352</v>
      </c>
      <c r="D125" s="140" t="s">
        <v>618</v>
      </c>
      <c r="E125" s="140" t="s">
        <v>981</v>
      </c>
      <c r="F125" s="140" t="s">
        <v>982</v>
      </c>
      <c r="G125" s="140" t="s">
        <v>983</v>
      </c>
      <c r="H125" s="140"/>
      <c r="I125" s="142">
        <v>44111</v>
      </c>
      <c r="J125" s="139" t="str">
        <f t="shared" si="1"/>
        <v>INT</v>
      </c>
    </row>
    <row r="126" spans="1:10">
      <c r="A126" s="140" t="s">
        <v>651</v>
      </c>
      <c r="B126" s="140" t="s">
        <v>984</v>
      </c>
      <c r="C126" s="140" t="s">
        <v>352</v>
      </c>
      <c r="D126" s="140" t="s">
        <v>618</v>
      </c>
      <c r="E126" s="140" t="s">
        <v>985</v>
      </c>
      <c r="F126" s="140" t="s">
        <v>986</v>
      </c>
      <c r="G126" s="140" t="s">
        <v>987</v>
      </c>
      <c r="H126" s="140"/>
      <c r="I126" s="142">
        <v>44111</v>
      </c>
      <c r="J126" s="139" t="str">
        <f t="shared" si="1"/>
        <v>INT</v>
      </c>
    </row>
    <row r="127" spans="1:10">
      <c r="A127" s="140" t="s">
        <v>651</v>
      </c>
      <c r="B127" s="140" t="s">
        <v>988</v>
      </c>
      <c r="C127" s="140" t="s">
        <v>352</v>
      </c>
      <c r="D127" s="140" t="s">
        <v>618</v>
      </c>
      <c r="E127" s="140" t="s">
        <v>989</v>
      </c>
      <c r="F127" s="140" t="s">
        <v>990</v>
      </c>
      <c r="G127" s="140" t="s">
        <v>991</v>
      </c>
      <c r="H127" s="140"/>
      <c r="I127" s="142">
        <v>44111</v>
      </c>
      <c r="J127" s="139" t="str">
        <f t="shared" si="1"/>
        <v>INT</v>
      </c>
    </row>
    <row r="128" spans="1:10">
      <c r="A128" s="140" t="s">
        <v>651</v>
      </c>
      <c r="B128" s="140" t="s">
        <v>992</v>
      </c>
      <c r="C128" s="140" t="s">
        <v>352</v>
      </c>
      <c r="D128" s="140" t="s">
        <v>618</v>
      </c>
      <c r="E128" s="140" t="s">
        <v>993</v>
      </c>
      <c r="F128" s="140" t="s">
        <v>994</v>
      </c>
      <c r="G128" s="140" t="s">
        <v>995</v>
      </c>
      <c r="H128" s="140"/>
      <c r="I128" s="142">
        <v>44111</v>
      </c>
      <c r="J128" s="139" t="str">
        <f t="shared" si="1"/>
        <v>INT</v>
      </c>
    </row>
    <row r="129" spans="1:10">
      <c r="A129" s="140" t="s">
        <v>651</v>
      </c>
      <c r="B129" s="140" t="s">
        <v>996</v>
      </c>
      <c r="C129" s="140" t="s">
        <v>352</v>
      </c>
      <c r="D129" s="140" t="s">
        <v>618</v>
      </c>
      <c r="E129" s="140" t="s">
        <v>997</v>
      </c>
      <c r="F129" s="140" t="s">
        <v>998</v>
      </c>
      <c r="G129" s="140" t="s">
        <v>999</v>
      </c>
      <c r="H129" s="140"/>
      <c r="I129" s="142">
        <v>44111</v>
      </c>
      <c r="J129" s="139" t="str">
        <f t="shared" si="1"/>
        <v>INT</v>
      </c>
    </row>
    <row r="130" spans="1:10">
      <c r="A130" s="140" t="s">
        <v>651</v>
      </c>
      <c r="B130" s="140" t="s">
        <v>1000</v>
      </c>
      <c r="C130" s="140" t="s">
        <v>352</v>
      </c>
      <c r="D130" s="140" t="s">
        <v>618</v>
      </c>
      <c r="E130" s="140" t="s">
        <v>1001</v>
      </c>
      <c r="F130" s="140" t="s">
        <v>1002</v>
      </c>
      <c r="G130" s="140" t="s">
        <v>1003</v>
      </c>
      <c r="H130" s="140"/>
      <c r="I130" s="142">
        <v>44111</v>
      </c>
      <c r="J130" s="139" t="str">
        <f t="shared" ref="J130:J193" si="2">IF(D130="EMODnet Physics", "INT", "EXT")</f>
        <v>INT</v>
      </c>
    </row>
    <row r="131" spans="1:10">
      <c r="A131" s="140" t="s">
        <v>651</v>
      </c>
      <c r="B131" s="140" t="s">
        <v>1004</v>
      </c>
      <c r="C131" s="140" t="s">
        <v>352</v>
      </c>
      <c r="D131" s="140" t="s">
        <v>618</v>
      </c>
      <c r="E131" s="140" t="s">
        <v>1005</v>
      </c>
      <c r="F131" s="140" t="s">
        <v>1006</v>
      </c>
      <c r="G131" s="140" t="s">
        <v>1007</v>
      </c>
      <c r="H131" s="140"/>
      <c r="I131" s="142">
        <v>44111</v>
      </c>
      <c r="J131" s="139" t="str">
        <f t="shared" si="2"/>
        <v>INT</v>
      </c>
    </row>
    <row r="132" spans="1:10">
      <c r="A132" s="140" t="s">
        <v>665</v>
      </c>
      <c r="B132" s="140" t="s">
        <v>1008</v>
      </c>
      <c r="C132" s="140" t="s">
        <v>352</v>
      </c>
      <c r="D132" s="140" t="s">
        <v>618</v>
      </c>
      <c r="E132" s="140" t="s">
        <v>1009</v>
      </c>
      <c r="F132" s="140" t="s">
        <v>1010</v>
      </c>
      <c r="G132" s="140" t="s">
        <v>1011</v>
      </c>
      <c r="H132" s="140"/>
      <c r="I132" s="142">
        <v>44111</v>
      </c>
      <c r="J132" s="139" t="str">
        <f t="shared" si="2"/>
        <v>INT</v>
      </c>
    </row>
    <row r="133" spans="1:10">
      <c r="A133" s="140" t="s">
        <v>665</v>
      </c>
      <c r="B133" s="140" t="s">
        <v>1012</v>
      </c>
      <c r="C133" s="140" t="s">
        <v>352</v>
      </c>
      <c r="D133" s="140" t="s">
        <v>618</v>
      </c>
      <c r="E133" s="140" t="s">
        <v>1013</v>
      </c>
      <c r="F133" s="140" t="s">
        <v>1014</v>
      </c>
      <c r="G133" s="140" t="s">
        <v>1015</v>
      </c>
      <c r="H133" s="140"/>
      <c r="I133" s="142">
        <v>44111</v>
      </c>
      <c r="J133" s="139" t="str">
        <f t="shared" si="2"/>
        <v>INT</v>
      </c>
    </row>
    <row r="134" spans="1:10">
      <c r="A134" s="140" t="s">
        <v>665</v>
      </c>
      <c r="B134" s="140" t="s">
        <v>1016</v>
      </c>
      <c r="C134" s="140" t="s">
        <v>352</v>
      </c>
      <c r="D134" s="140" t="s">
        <v>618</v>
      </c>
      <c r="E134" s="140" t="s">
        <v>1017</v>
      </c>
      <c r="F134" s="140" t="s">
        <v>1018</v>
      </c>
      <c r="G134" s="140" t="s">
        <v>1019</v>
      </c>
      <c r="H134" s="140"/>
      <c r="I134" s="142">
        <v>44111</v>
      </c>
      <c r="J134" s="139" t="str">
        <f t="shared" si="2"/>
        <v>INT</v>
      </c>
    </row>
    <row r="135" spans="1:10">
      <c r="A135" s="140" t="s">
        <v>665</v>
      </c>
      <c r="B135" s="140" t="s">
        <v>1020</v>
      </c>
      <c r="C135" s="140" t="s">
        <v>352</v>
      </c>
      <c r="D135" s="140" t="s">
        <v>618</v>
      </c>
      <c r="E135" s="140" t="s">
        <v>1021</v>
      </c>
      <c r="F135" s="140" t="s">
        <v>1022</v>
      </c>
      <c r="G135" s="140" t="s">
        <v>1023</v>
      </c>
      <c r="H135" s="140"/>
      <c r="I135" s="142">
        <v>44111</v>
      </c>
      <c r="J135" s="139" t="str">
        <f t="shared" si="2"/>
        <v>INT</v>
      </c>
    </row>
    <row r="136" spans="1:10">
      <c r="A136" s="140" t="s">
        <v>665</v>
      </c>
      <c r="B136" s="140" t="s">
        <v>1024</v>
      </c>
      <c r="C136" s="140" t="s">
        <v>352</v>
      </c>
      <c r="D136" s="140" t="s">
        <v>618</v>
      </c>
      <c r="E136" s="140" t="s">
        <v>1025</v>
      </c>
      <c r="F136" s="140" t="s">
        <v>1026</v>
      </c>
      <c r="G136" s="140" t="s">
        <v>1027</v>
      </c>
      <c r="H136" s="140"/>
      <c r="I136" s="142">
        <v>44111</v>
      </c>
      <c r="J136" s="139" t="str">
        <f t="shared" si="2"/>
        <v>INT</v>
      </c>
    </row>
    <row r="137" spans="1:10">
      <c r="A137" s="140" t="s">
        <v>665</v>
      </c>
      <c r="B137" s="140" t="s">
        <v>1028</v>
      </c>
      <c r="C137" s="140" t="s">
        <v>352</v>
      </c>
      <c r="D137" s="140" t="s">
        <v>618</v>
      </c>
      <c r="E137" s="140" t="s">
        <v>1029</v>
      </c>
      <c r="F137" s="140" t="s">
        <v>1030</v>
      </c>
      <c r="G137" s="140" t="s">
        <v>1031</v>
      </c>
      <c r="H137" s="140"/>
      <c r="I137" s="142">
        <v>44111</v>
      </c>
      <c r="J137" s="139" t="str">
        <f t="shared" si="2"/>
        <v>INT</v>
      </c>
    </row>
    <row r="138" spans="1:10">
      <c r="A138" s="140" t="s">
        <v>1032</v>
      </c>
      <c r="B138" s="140" t="s">
        <v>1033</v>
      </c>
      <c r="C138" s="140" t="s">
        <v>352</v>
      </c>
      <c r="D138" s="140" t="s">
        <v>1034</v>
      </c>
      <c r="E138" s="140" t="s">
        <v>1035</v>
      </c>
      <c r="F138" s="140" t="s">
        <v>1036</v>
      </c>
      <c r="G138" s="140" t="s">
        <v>1037</v>
      </c>
      <c r="H138" s="140"/>
      <c r="I138" s="142">
        <v>44111</v>
      </c>
      <c r="J138" s="139" t="str">
        <f t="shared" si="2"/>
        <v>EXT</v>
      </c>
    </row>
    <row r="139" spans="1:10">
      <c r="A139" s="140" t="s">
        <v>735</v>
      </c>
      <c r="B139" s="140" t="s">
        <v>1038</v>
      </c>
      <c r="C139" s="140" t="s">
        <v>352</v>
      </c>
      <c r="D139" s="140" t="s">
        <v>618</v>
      </c>
      <c r="E139" s="140" t="s">
        <v>1039</v>
      </c>
      <c r="F139" s="140" t="s">
        <v>1040</v>
      </c>
      <c r="G139" s="140" t="s">
        <v>1041</v>
      </c>
      <c r="H139" s="140"/>
      <c r="I139" s="142">
        <v>44111</v>
      </c>
      <c r="J139" s="139" t="str">
        <f t="shared" si="2"/>
        <v>INT</v>
      </c>
    </row>
    <row r="140" spans="1:10">
      <c r="A140" s="140" t="s">
        <v>735</v>
      </c>
      <c r="B140" s="140" t="s">
        <v>1042</v>
      </c>
      <c r="C140" s="140" t="s">
        <v>352</v>
      </c>
      <c r="D140" s="140" t="s">
        <v>618</v>
      </c>
      <c r="E140" s="140" t="s">
        <v>1043</v>
      </c>
      <c r="F140" s="140" t="s">
        <v>1044</v>
      </c>
      <c r="G140" s="140" t="s">
        <v>1045</v>
      </c>
      <c r="H140" s="140"/>
      <c r="I140" s="142">
        <v>44111</v>
      </c>
      <c r="J140" s="139" t="str">
        <f t="shared" si="2"/>
        <v>INT</v>
      </c>
    </row>
    <row r="141" spans="1:10">
      <c r="A141" s="140" t="s">
        <v>735</v>
      </c>
      <c r="B141" s="140" t="s">
        <v>1046</v>
      </c>
      <c r="C141" s="140" t="s">
        <v>352</v>
      </c>
      <c r="D141" s="140" t="s">
        <v>618</v>
      </c>
      <c r="E141" s="140" t="s">
        <v>1047</v>
      </c>
      <c r="F141" s="140" t="s">
        <v>1048</v>
      </c>
      <c r="G141" s="140" t="s">
        <v>1049</v>
      </c>
      <c r="H141" s="140"/>
      <c r="I141" s="142">
        <v>44111</v>
      </c>
      <c r="J141" s="139" t="str">
        <f t="shared" si="2"/>
        <v>INT</v>
      </c>
    </row>
    <row r="142" spans="1:10">
      <c r="A142" s="140" t="s">
        <v>735</v>
      </c>
      <c r="B142" s="140" t="s">
        <v>1050</v>
      </c>
      <c r="C142" s="140" t="s">
        <v>352</v>
      </c>
      <c r="D142" s="140" t="s">
        <v>618</v>
      </c>
      <c r="E142" s="140" t="s">
        <v>1051</v>
      </c>
      <c r="F142" s="140" t="s">
        <v>1052</v>
      </c>
      <c r="G142" s="140" t="s">
        <v>1053</v>
      </c>
      <c r="H142" s="140"/>
      <c r="I142" s="142">
        <v>44111</v>
      </c>
      <c r="J142" s="139" t="str">
        <f t="shared" si="2"/>
        <v>INT</v>
      </c>
    </row>
    <row r="143" spans="1:10">
      <c r="A143" s="140" t="s">
        <v>735</v>
      </c>
      <c r="B143" s="140" t="s">
        <v>1054</v>
      </c>
      <c r="C143" s="140" t="s">
        <v>352</v>
      </c>
      <c r="D143" s="140" t="s">
        <v>618</v>
      </c>
      <c r="E143" s="140" t="s">
        <v>1055</v>
      </c>
      <c r="F143" s="140" t="s">
        <v>1056</v>
      </c>
      <c r="G143" s="140" t="s">
        <v>1057</v>
      </c>
      <c r="H143" s="140"/>
      <c r="I143" s="142">
        <v>44111</v>
      </c>
      <c r="J143" s="139" t="str">
        <f t="shared" si="2"/>
        <v>INT</v>
      </c>
    </row>
    <row r="144" spans="1:10">
      <c r="A144" s="140" t="s">
        <v>735</v>
      </c>
      <c r="B144" s="140" t="s">
        <v>1058</v>
      </c>
      <c r="C144" s="140" t="s">
        <v>352</v>
      </c>
      <c r="D144" s="140" t="s">
        <v>618</v>
      </c>
      <c r="E144" s="140" t="s">
        <v>1059</v>
      </c>
      <c r="F144" s="140" t="s">
        <v>1060</v>
      </c>
      <c r="G144" s="140" t="s">
        <v>1061</v>
      </c>
      <c r="H144" s="140"/>
      <c r="I144" s="142">
        <v>44111</v>
      </c>
      <c r="J144" s="139" t="str">
        <f t="shared" si="2"/>
        <v>INT</v>
      </c>
    </row>
    <row r="145" spans="1:10">
      <c r="A145" s="140" t="s">
        <v>735</v>
      </c>
      <c r="B145" s="140" t="s">
        <v>1062</v>
      </c>
      <c r="C145" s="140" t="s">
        <v>352</v>
      </c>
      <c r="D145" s="140" t="s">
        <v>618</v>
      </c>
      <c r="E145" s="140" t="s">
        <v>1063</v>
      </c>
      <c r="F145" s="140" t="s">
        <v>1064</v>
      </c>
      <c r="G145" s="140" t="s">
        <v>1065</v>
      </c>
      <c r="H145" s="140"/>
      <c r="I145" s="142">
        <v>44111</v>
      </c>
      <c r="J145" s="139" t="str">
        <f t="shared" si="2"/>
        <v>INT</v>
      </c>
    </row>
    <row r="146" spans="1:10">
      <c r="A146" s="140" t="s">
        <v>735</v>
      </c>
      <c r="B146" s="140" t="s">
        <v>1066</v>
      </c>
      <c r="C146" s="140" t="s">
        <v>352</v>
      </c>
      <c r="D146" s="140" t="s">
        <v>618</v>
      </c>
      <c r="E146" s="140" t="s">
        <v>1067</v>
      </c>
      <c r="F146" s="140" t="s">
        <v>1068</v>
      </c>
      <c r="G146" s="140" t="s">
        <v>1069</v>
      </c>
      <c r="H146" s="140"/>
      <c r="I146" s="142">
        <v>44111</v>
      </c>
      <c r="J146" s="139" t="str">
        <f t="shared" si="2"/>
        <v>INT</v>
      </c>
    </row>
    <row r="147" spans="1:10">
      <c r="A147" s="140" t="s">
        <v>735</v>
      </c>
      <c r="B147" s="140" t="s">
        <v>1070</v>
      </c>
      <c r="C147" s="140" t="s">
        <v>352</v>
      </c>
      <c r="D147" s="140" t="s">
        <v>618</v>
      </c>
      <c r="E147" s="140" t="s">
        <v>1071</v>
      </c>
      <c r="F147" s="140" t="s">
        <v>1072</v>
      </c>
      <c r="G147" s="140" t="s">
        <v>1073</v>
      </c>
      <c r="H147" s="140"/>
      <c r="I147" s="142">
        <v>44111</v>
      </c>
      <c r="J147" s="139" t="str">
        <f t="shared" si="2"/>
        <v>INT</v>
      </c>
    </row>
    <row r="148" spans="1:10">
      <c r="A148" s="140" t="s">
        <v>735</v>
      </c>
      <c r="B148" s="140" t="s">
        <v>1074</v>
      </c>
      <c r="C148" s="140" t="s">
        <v>352</v>
      </c>
      <c r="D148" s="140" t="s">
        <v>618</v>
      </c>
      <c r="E148" s="140" t="s">
        <v>1075</v>
      </c>
      <c r="F148" s="140" t="s">
        <v>1076</v>
      </c>
      <c r="G148" s="140" t="s">
        <v>1077</v>
      </c>
      <c r="H148" s="140"/>
      <c r="I148" s="142">
        <v>44111</v>
      </c>
      <c r="J148" s="139" t="str">
        <f t="shared" si="2"/>
        <v>INT</v>
      </c>
    </row>
    <row r="149" spans="1:10">
      <c r="A149" s="140" t="s">
        <v>735</v>
      </c>
      <c r="B149" s="140" t="s">
        <v>1078</v>
      </c>
      <c r="C149" s="140" t="s">
        <v>352</v>
      </c>
      <c r="D149" s="140" t="s">
        <v>618</v>
      </c>
      <c r="E149" s="140" t="s">
        <v>1079</v>
      </c>
      <c r="F149" s="140" t="s">
        <v>1080</v>
      </c>
      <c r="G149" s="140" t="s">
        <v>1081</v>
      </c>
      <c r="H149" s="140"/>
      <c r="I149" s="142">
        <v>44111</v>
      </c>
      <c r="J149" s="139" t="str">
        <f t="shared" si="2"/>
        <v>INT</v>
      </c>
    </row>
    <row r="150" spans="1:10">
      <c r="A150" s="140" t="s">
        <v>735</v>
      </c>
      <c r="B150" s="140" t="s">
        <v>1082</v>
      </c>
      <c r="C150" s="140" t="s">
        <v>352</v>
      </c>
      <c r="D150" s="140" t="s">
        <v>618</v>
      </c>
      <c r="E150" s="140" t="s">
        <v>1083</v>
      </c>
      <c r="F150" s="140" t="s">
        <v>1084</v>
      </c>
      <c r="G150" s="140" t="s">
        <v>1085</v>
      </c>
      <c r="H150" s="140"/>
      <c r="I150" s="142">
        <v>44111</v>
      </c>
      <c r="J150" s="139" t="str">
        <f t="shared" si="2"/>
        <v>INT</v>
      </c>
    </row>
    <row r="151" spans="1:10">
      <c r="A151" s="140" t="s">
        <v>735</v>
      </c>
      <c r="B151" s="140" t="s">
        <v>1086</v>
      </c>
      <c r="C151" s="140" t="s">
        <v>352</v>
      </c>
      <c r="D151" s="140" t="s">
        <v>618</v>
      </c>
      <c r="E151" s="140" t="s">
        <v>1087</v>
      </c>
      <c r="F151" s="140" t="s">
        <v>1088</v>
      </c>
      <c r="G151" s="140" t="s">
        <v>1089</v>
      </c>
      <c r="H151" s="140"/>
      <c r="I151" s="142">
        <v>44111</v>
      </c>
      <c r="J151" s="139" t="str">
        <f t="shared" si="2"/>
        <v>INT</v>
      </c>
    </row>
    <row r="152" spans="1:10">
      <c r="A152" s="140" t="s">
        <v>799</v>
      </c>
      <c r="B152" s="140" t="s">
        <v>1090</v>
      </c>
      <c r="C152" s="140" t="s">
        <v>352</v>
      </c>
      <c r="D152" s="140" t="s">
        <v>618</v>
      </c>
      <c r="E152" s="140" t="s">
        <v>1091</v>
      </c>
      <c r="F152" s="140" t="s">
        <v>1092</v>
      </c>
      <c r="G152" s="140" t="s">
        <v>1093</v>
      </c>
      <c r="H152" s="140"/>
      <c r="I152" s="142">
        <v>44111</v>
      </c>
      <c r="J152" s="139" t="str">
        <f t="shared" si="2"/>
        <v>INT</v>
      </c>
    </row>
    <row r="153" spans="1:10">
      <c r="A153" s="140" t="s">
        <v>799</v>
      </c>
      <c r="B153" s="140" t="s">
        <v>1094</v>
      </c>
      <c r="C153" s="140" t="s">
        <v>352</v>
      </c>
      <c r="D153" s="140" t="s">
        <v>618</v>
      </c>
      <c r="E153" s="140" t="s">
        <v>1095</v>
      </c>
      <c r="F153" s="140" t="s">
        <v>1096</v>
      </c>
      <c r="G153" s="140" t="s">
        <v>1097</v>
      </c>
      <c r="H153" s="140"/>
      <c r="I153" s="142">
        <v>44111</v>
      </c>
      <c r="J153" s="139" t="str">
        <f t="shared" si="2"/>
        <v>INT</v>
      </c>
    </row>
    <row r="154" spans="1:10">
      <c r="A154" s="140" t="s">
        <v>665</v>
      </c>
      <c r="B154" s="140" t="s">
        <v>1098</v>
      </c>
      <c r="C154" s="140" t="s">
        <v>352</v>
      </c>
      <c r="D154" s="140" t="s">
        <v>618</v>
      </c>
      <c r="E154" s="140" t="s">
        <v>1099</v>
      </c>
      <c r="F154" s="140" t="s">
        <v>1100</v>
      </c>
      <c r="G154" s="140" t="s">
        <v>1101</v>
      </c>
      <c r="H154" s="140"/>
      <c r="I154" s="142">
        <v>44111</v>
      </c>
      <c r="J154" s="139" t="str">
        <f t="shared" si="2"/>
        <v>INT</v>
      </c>
    </row>
    <row r="155" spans="1:10">
      <c r="A155" s="140" t="s">
        <v>670</v>
      </c>
      <c r="B155" s="140" t="s">
        <v>1102</v>
      </c>
      <c r="C155" s="140" t="s">
        <v>352</v>
      </c>
      <c r="D155" s="140" t="s">
        <v>618</v>
      </c>
      <c r="E155" s="140" t="s">
        <v>1103</v>
      </c>
      <c r="F155" s="140" t="s">
        <v>1104</v>
      </c>
      <c r="G155" s="140" t="s">
        <v>1105</v>
      </c>
      <c r="H155" s="140"/>
      <c r="I155" s="142">
        <v>44111</v>
      </c>
      <c r="J155" s="139" t="str">
        <f t="shared" si="2"/>
        <v>INT</v>
      </c>
    </row>
    <row r="156" spans="1:10">
      <c r="A156" s="140" t="s">
        <v>621</v>
      </c>
      <c r="B156" s="140" t="s">
        <v>1106</v>
      </c>
      <c r="C156" s="140" t="s">
        <v>352</v>
      </c>
      <c r="D156" s="140" t="s">
        <v>618</v>
      </c>
      <c r="E156" s="140" t="s">
        <v>1107</v>
      </c>
      <c r="F156" s="140" t="s">
        <v>1108</v>
      </c>
      <c r="G156" s="140" t="s">
        <v>1109</v>
      </c>
      <c r="H156" s="140"/>
      <c r="I156" s="142">
        <v>44111</v>
      </c>
      <c r="J156" s="139" t="str">
        <f t="shared" si="2"/>
        <v>INT</v>
      </c>
    </row>
    <row r="157" spans="1:10">
      <c r="A157" s="140" t="s">
        <v>1032</v>
      </c>
      <c r="B157" s="140" t="s">
        <v>1110</v>
      </c>
      <c r="C157" s="140" t="s">
        <v>352</v>
      </c>
      <c r="D157" s="140" t="s">
        <v>1111</v>
      </c>
      <c r="E157" s="140" t="s">
        <v>1112</v>
      </c>
      <c r="F157" s="140" t="s">
        <v>1113</v>
      </c>
      <c r="G157" s="140" t="s">
        <v>1114</v>
      </c>
      <c r="H157" s="140"/>
      <c r="I157" s="142"/>
      <c r="J157" s="139" t="str">
        <f t="shared" si="2"/>
        <v>EXT</v>
      </c>
    </row>
    <row r="158" spans="1:10">
      <c r="A158" s="140" t="s">
        <v>1032</v>
      </c>
      <c r="B158" s="140" t="s">
        <v>1115</v>
      </c>
      <c r="C158" s="140" t="s">
        <v>352</v>
      </c>
      <c r="D158" s="140" t="s">
        <v>1111</v>
      </c>
      <c r="E158" s="140" t="s">
        <v>1116</v>
      </c>
      <c r="F158" s="140" t="s">
        <v>1117</v>
      </c>
      <c r="G158" s="140" t="s">
        <v>1118</v>
      </c>
      <c r="H158" s="140"/>
      <c r="I158" s="142"/>
      <c r="J158" s="139" t="str">
        <f t="shared" si="2"/>
        <v>EXT</v>
      </c>
    </row>
    <row r="159" spans="1:10">
      <c r="A159" s="140" t="s">
        <v>1032</v>
      </c>
      <c r="B159" s="140" t="s">
        <v>1119</v>
      </c>
      <c r="C159" s="140" t="s">
        <v>352</v>
      </c>
      <c r="D159" s="140" t="s">
        <v>1111</v>
      </c>
      <c r="E159" s="140" t="s">
        <v>1120</v>
      </c>
      <c r="F159" s="140" t="s">
        <v>1121</v>
      </c>
      <c r="G159" s="140" t="s">
        <v>1122</v>
      </c>
      <c r="H159" s="140"/>
      <c r="I159" s="142"/>
      <c r="J159" s="139" t="str">
        <f t="shared" si="2"/>
        <v>EXT</v>
      </c>
    </row>
    <row r="160" spans="1:10">
      <c r="A160" s="140" t="s">
        <v>1032</v>
      </c>
      <c r="B160" s="140" t="s">
        <v>1123</v>
      </c>
      <c r="C160" s="140" t="s">
        <v>352</v>
      </c>
      <c r="D160" s="140" t="s">
        <v>1111</v>
      </c>
      <c r="E160" s="140" t="s">
        <v>1124</v>
      </c>
      <c r="F160" s="140" t="s">
        <v>1125</v>
      </c>
      <c r="G160" s="140" t="s">
        <v>1126</v>
      </c>
      <c r="H160" s="140"/>
      <c r="I160" s="142"/>
      <c r="J160" s="139" t="str">
        <f t="shared" si="2"/>
        <v>EXT</v>
      </c>
    </row>
    <row r="161" spans="1:10">
      <c r="A161" s="140" t="s">
        <v>735</v>
      </c>
      <c r="B161" s="140" t="s">
        <v>1127</v>
      </c>
      <c r="C161" s="140" t="s">
        <v>352</v>
      </c>
      <c r="D161" s="140" t="s">
        <v>618</v>
      </c>
      <c r="E161" s="140" t="s">
        <v>1128</v>
      </c>
      <c r="F161" s="140" t="s">
        <v>1129</v>
      </c>
      <c r="G161" s="140" t="s">
        <v>1130</v>
      </c>
      <c r="H161" s="140"/>
      <c r="I161" s="142">
        <v>44111</v>
      </c>
      <c r="J161" s="139" t="str">
        <f t="shared" si="2"/>
        <v>INT</v>
      </c>
    </row>
    <row r="162" spans="1:10">
      <c r="A162" s="140" t="s">
        <v>735</v>
      </c>
      <c r="B162" s="140" t="s">
        <v>1131</v>
      </c>
      <c r="C162" s="140" t="s">
        <v>352</v>
      </c>
      <c r="D162" s="140" t="s">
        <v>618</v>
      </c>
      <c r="E162" s="140" t="s">
        <v>1132</v>
      </c>
      <c r="F162" s="140" t="s">
        <v>1133</v>
      </c>
      <c r="G162" s="140" t="s">
        <v>1134</v>
      </c>
      <c r="H162" s="140"/>
      <c r="I162" s="142">
        <v>44111</v>
      </c>
      <c r="J162" s="139" t="str">
        <f t="shared" si="2"/>
        <v>INT</v>
      </c>
    </row>
    <row r="163" spans="1:10">
      <c r="A163" s="140" t="s">
        <v>586</v>
      </c>
      <c r="B163" s="140" t="s">
        <v>1135</v>
      </c>
      <c r="C163" s="140" t="s">
        <v>352</v>
      </c>
      <c r="D163" s="140" t="s">
        <v>618</v>
      </c>
      <c r="E163" s="140" t="s">
        <v>1136</v>
      </c>
      <c r="F163" s="140" t="s">
        <v>1137</v>
      </c>
      <c r="G163" s="140" t="s">
        <v>1138</v>
      </c>
      <c r="H163" s="140"/>
      <c r="I163" s="142">
        <v>44111</v>
      </c>
      <c r="J163" s="139" t="str">
        <f t="shared" si="2"/>
        <v>INT</v>
      </c>
    </row>
    <row r="164" spans="1:10">
      <c r="A164" s="140" t="s">
        <v>586</v>
      </c>
      <c r="B164" s="140" t="s">
        <v>1139</v>
      </c>
      <c r="C164" s="140" t="s">
        <v>352</v>
      </c>
      <c r="D164" s="140" t="s">
        <v>618</v>
      </c>
      <c r="E164" s="140" t="s">
        <v>1140</v>
      </c>
      <c r="F164" s="140" t="s">
        <v>1141</v>
      </c>
      <c r="G164" s="140" t="s">
        <v>1142</v>
      </c>
      <c r="H164" s="140"/>
      <c r="I164" s="142">
        <v>44111</v>
      </c>
      <c r="J164" s="139" t="str">
        <f t="shared" si="2"/>
        <v>INT</v>
      </c>
    </row>
    <row r="165" spans="1:10">
      <c r="A165" s="140" t="s">
        <v>586</v>
      </c>
      <c r="B165" s="140" t="s">
        <v>1143</v>
      </c>
      <c r="C165" s="140" t="s">
        <v>352</v>
      </c>
      <c r="D165" s="140" t="s">
        <v>618</v>
      </c>
      <c r="E165" s="140" t="s">
        <v>1144</v>
      </c>
      <c r="F165" s="140" t="s">
        <v>1145</v>
      </c>
      <c r="G165" s="140" t="s">
        <v>1146</v>
      </c>
      <c r="H165" s="140"/>
      <c r="I165" s="142">
        <v>44111</v>
      </c>
      <c r="J165" s="139" t="str">
        <f t="shared" si="2"/>
        <v>INT</v>
      </c>
    </row>
    <row r="166" spans="1:10">
      <c r="A166" s="140" t="s">
        <v>586</v>
      </c>
      <c r="B166" s="140" t="s">
        <v>1147</v>
      </c>
      <c r="C166" s="140" t="s">
        <v>352</v>
      </c>
      <c r="D166" s="140" t="s">
        <v>618</v>
      </c>
      <c r="E166" s="140" t="s">
        <v>1148</v>
      </c>
      <c r="F166" s="140" t="s">
        <v>1149</v>
      </c>
      <c r="G166" s="140" t="s">
        <v>1150</v>
      </c>
      <c r="H166" s="140"/>
      <c r="I166" s="142">
        <v>44111</v>
      </c>
      <c r="J166" s="139" t="str">
        <f t="shared" si="2"/>
        <v>INT</v>
      </c>
    </row>
    <row r="167" spans="1:10">
      <c r="A167" s="140" t="s">
        <v>735</v>
      </c>
      <c r="B167" s="140" t="s">
        <v>1151</v>
      </c>
      <c r="C167" s="140" t="s">
        <v>352</v>
      </c>
      <c r="D167" s="140" t="s">
        <v>618</v>
      </c>
      <c r="E167" s="140" t="s">
        <v>1152</v>
      </c>
      <c r="F167" s="140" t="s">
        <v>1153</v>
      </c>
      <c r="G167" s="140" t="s">
        <v>1154</v>
      </c>
      <c r="H167" s="140"/>
      <c r="I167" s="142">
        <v>44111</v>
      </c>
      <c r="J167" s="139" t="str">
        <f t="shared" si="2"/>
        <v>INT</v>
      </c>
    </row>
    <row r="168" spans="1:10">
      <c r="A168" s="140" t="s">
        <v>735</v>
      </c>
      <c r="B168" s="140" t="s">
        <v>1155</v>
      </c>
      <c r="C168" s="140" t="s">
        <v>352</v>
      </c>
      <c r="D168" s="140" t="s">
        <v>618</v>
      </c>
      <c r="E168" s="140" t="s">
        <v>1156</v>
      </c>
      <c r="F168" s="140" t="s">
        <v>1157</v>
      </c>
      <c r="G168" s="140" t="s">
        <v>1158</v>
      </c>
      <c r="H168" s="140"/>
      <c r="I168" s="142">
        <v>44111</v>
      </c>
      <c r="J168" s="139" t="str">
        <f t="shared" si="2"/>
        <v>INT</v>
      </c>
    </row>
    <row r="169" spans="1:10">
      <c r="A169" s="140" t="s">
        <v>586</v>
      </c>
      <c r="B169" s="140" t="s">
        <v>1159</v>
      </c>
      <c r="C169" s="140" t="s">
        <v>352</v>
      </c>
      <c r="D169" s="140" t="s">
        <v>618</v>
      </c>
      <c r="E169" s="140" t="s">
        <v>1160</v>
      </c>
      <c r="F169" s="140" t="s">
        <v>1161</v>
      </c>
      <c r="G169" s="140" t="s">
        <v>1162</v>
      </c>
      <c r="H169" s="140"/>
      <c r="I169" s="142">
        <v>44111</v>
      </c>
      <c r="J169" s="139" t="str">
        <f t="shared" si="2"/>
        <v>INT</v>
      </c>
    </row>
    <row r="170" spans="1:10">
      <c r="A170" s="140" t="s">
        <v>735</v>
      </c>
      <c r="B170" s="140" t="s">
        <v>1163</v>
      </c>
      <c r="C170" s="140" t="s">
        <v>352</v>
      </c>
      <c r="D170" s="140" t="s">
        <v>618</v>
      </c>
      <c r="E170" s="140" t="s">
        <v>1164</v>
      </c>
      <c r="F170" s="140" t="s">
        <v>1165</v>
      </c>
      <c r="G170" s="140" t="s">
        <v>1166</v>
      </c>
      <c r="H170" s="140"/>
      <c r="I170" s="142">
        <v>44111</v>
      </c>
      <c r="J170" s="139" t="str">
        <f t="shared" si="2"/>
        <v>INT</v>
      </c>
    </row>
    <row r="171" spans="1:10">
      <c r="A171" s="140" t="s">
        <v>665</v>
      </c>
      <c r="B171" s="140" t="s">
        <v>1167</v>
      </c>
      <c r="C171" s="140" t="s">
        <v>352</v>
      </c>
      <c r="D171" s="140" t="s">
        <v>618</v>
      </c>
      <c r="E171" s="140" t="s">
        <v>1168</v>
      </c>
      <c r="F171" s="140" t="s">
        <v>1169</v>
      </c>
      <c r="G171" s="140" t="s">
        <v>1170</v>
      </c>
      <c r="H171" s="140"/>
      <c r="I171" s="142">
        <v>44111</v>
      </c>
      <c r="J171" s="139" t="str">
        <f t="shared" si="2"/>
        <v>INT</v>
      </c>
    </row>
    <row r="172" spans="1:10">
      <c r="A172" s="140" t="s">
        <v>735</v>
      </c>
      <c r="B172" s="140" t="s">
        <v>1171</v>
      </c>
      <c r="C172" s="140" t="s">
        <v>352</v>
      </c>
      <c r="D172" s="140" t="s">
        <v>618</v>
      </c>
      <c r="E172" s="140" t="s">
        <v>1172</v>
      </c>
      <c r="F172" s="140" t="s">
        <v>1173</v>
      </c>
      <c r="G172" s="140" t="s">
        <v>1174</v>
      </c>
      <c r="H172" s="140"/>
      <c r="I172" s="142">
        <v>44111</v>
      </c>
      <c r="J172" s="139" t="str">
        <f t="shared" si="2"/>
        <v>INT</v>
      </c>
    </row>
    <row r="173" spans="1:10">
      <c r="A173" s="140" t="s">
        <v>735</v>
      </c>
      <c r="B173" s="140" t="s">
        <v>1175</v>
      </c>
      <c r="C173" s="140" t="s">
        <v>352</v>
      </c>
      <c r="D173" s="140" t="s">
        <v>618</v>
      </c>
      <c r="E173" s="140" t="s">
        <v>1176</v>
      </c>
      <c r="F173" s="140" t="s">
        <v>1177</v>
      </c>
      <c r="G173" s="140" t="s">
        <v>1178</v>
      </c>
      <c r="H173" s="140"/>
      <c r="I173" s="142">
        <v>44111</v>
      </c>
      <c r="J173" s="139" t="str">
        <f t="shared" si="2"/>
        <v>INT</v>
      </c>
    </row>
    <row r="174" spans="1:10">
      <c r="A174" s="140" t="s">
        <v>735</v>
      </c>
      <c r="B174" s="140" t="s">
        <v>1179</v>
      </c>
      <c r="C174" s="140" t="s">
        <v>352</v>
      </c>
      <c r="D174" s="140" t="s">
        <v>618</v>
      </c>
      <c r="E174" s="140" t="s">
        <v>1180</v>
      </c>
      <c r="F174" s="140" t="s">
        <v>1181</v>
      </c>
      <c r="G174" s="140" t="s">
        <v>1182</v>
      </c>
      <c r="H174" s="140"/>
      <c r="I174" s="142">
        <v>44111</v>
      </c>
      <c r="J174" s="139" t="str">
        <f t="shared" si="2"/>
        <v>INT</v>
      </c>
    </row>
    <row r="175" spans="1:10">
      <c r="A175" s="140" t="s">
        <v>682</v>
      </c>
      <c r="B175" s="140" t="s">
        <v>1183</v>
      </c>
      <c r="C175" s="140" t="s">
        <v>352</v>
      </c>
      <c r="D175" s="140" t="s">
        <v>618</v>
      </c>
      <c r="E175" s="140" t="s">
        <v>1184</v>
      </c>
      <c r="F175" s="140" t="s">
        <v>1185</v>
      </c>
      <c r="G175" s="140" t="s">
        <v>1186</v>
      </c>
      <c r="H175" s="140"/>
      <c r="I175" s="142">
        <v>44111</v>
      </c>
      <c r="J175" s="139" t="str">
        <f t="shared" si="2"/>
        <v>INT</v>
      </c>
    </row>
    <row r="176" spans="1:10">
      <c r="A176" s="140" t="s">
        <v>682</v>
      </c>
      <c r="B176" s="140" t="s">
        <v>1187</v>
      </c>
      <c r="C176" s="140" t="s">
        <v>352</v>
      </c>
      <c r="D176" s="140" t="s">
        <v>618</v>
      </c>
      <c r="E176" s="140" t="s">
        <v>1188</v>
      </c>
      <c r="F176" s="140" t="s">
        <v>1189</v>
      </c>
      <c r="G176" s="140" t="s">
        <v>1190</v>
      </c>
      <c r="H176" s="140"/>
      <c r="I176" s="142">
        <v>44111</v>
      </c>
      <c r="J176" s="139" t="str">
        <f t="shared" si="2"/>
        <v>INT</v>
      </c>
    </row>
    <row r="177" spans="1:10">
      <c r="A177" s="140" t="s">
        <v>665</v>
      </c>
      <c r="B177" s="140" t="s">
        <v>1191</v>
      </c>
      <c r="C177" s="140" t="s">
        <v>352</v>
      </c>
      <c r="D177" s="140" t="s">
        <v>618</v>
      </c>
      <c r="E177" s="140" t="s">
        <v>1192</v>
      </c>
      <c r="F177" s="140" t="s">
        <v>1193</v>
      </c>
      <c r="G177" s="140" t="s">
        <v>1194</v>
      </c>
      <c r="H177" s="140"/>
      <c r="I177" s="142">
        <v>44111</v>
      </c>
      <c r="J177" s="139" t="str">
        <f t="shared" si="2"/>
        <v>INT</v>
      </c>
    </row>
    <row r="178" spans="1:10">
      <c r="A178" s="140" t="s">
        <v>665</v>
      </c>
      <c r="B178" s="140" t="s">
        <v>1195</v>
      </c>
      <c r="C178" s="140" t="s">
        <v>352</v>
      </c>
      <c r="D178" s="140" t="s">
        <v>618</v>
      </c>
      <c r="E178" s="140" t="s">
        <v>1196</v>
      </c>
      <c r="F178" s="140" t="s">
        <v>1197</v>
      </c>
      <c r="G178" s="140" t="s">
        <v>1198</v>
      </c>
      <c r="H178" s="140"/>
      <c r="I178" s="142">
        <v>44111</v>
      </c>
      <c r="J178" s="139" t="str">
        <f t="shared" si="2"/>
        <v>INT</v>
      </c>
    </row>
    <row r="179" spans="1:10">
      <c r="A179" s="140" t="s">
        <v>665</v>
      </c>
      <c r="B179" s="140" t="s">
        <v>1199</v>
      </c>
      <c r="C179" s="140" t="s">
        <v>352</v>
      </c>
      <c r="D179" s="140" t="s">
        <v>618</v>
      </c>
      <c r="E179" s="140" t="s">
        <v>1200</v>
      </c>
      <c r="F179" s="140" t="s">
        <v>1201</v>
      </c>
      <c r="G179" s="140" t="s">
        <v>1202</v>
      </c>
      <c r="H179" s="140"/>
      <c r="I179" s="142">
        <v>44111</v>
      </c>
      <c r="J179" s="139" t="str">
        <f t="shared" si="2"/>
        <v>INT</v>
      </c>
    </row>
    <row r="180" spans="1:10">
      <c r="A180" s="140" t="s">
        <v>665</v>
      </c>
      <c r="B180" s="140" t="s">
        <v>1203</v>
      </c>
      <c r="C180" s="140" t="s">
        <v>352</v>
      </c>
      <c r="D180" s="140" t="s">
        <v>618</v>
      </c>
      <c r="E180" s="140" t="s">
        <v>1204</v>
      </c>
      <c r="F180" s="140" t="s">
        <v>1205</v>
      </c>
      <c r="G180" s="140" t="s">
        <v>1206</v>
      </c>
      <c r="H180" s="140"/>
      <c r="I180" s="142">
        <v>44111</v>
      </c>
      <c r="J180" s="139" t="str">
        <f t="shared" si="2"/>
        <v>INT</v>
      </c>
    </row>
    <row r="181" spans="1:10">
      <c r="A181" s="140" t="s">
        <v>735</v>
      </c>
      <c r="B181" s="140" t="s">
        <v>1207</v>
      </c>
      <c r="C181" s="140" t="s">
        <v>352</v>
      </c>
      <c r="D181" s="140" t="s">
        <v>618</v>
      </c>
      <c r="E181" s="140" t="s">
        <v>1208</v>
      </c>
      <c r="F181" s="140" t="s">
        <v>1209</v>
      </c>
      <c r="G181" s="140" t="s">
        <v>1210</v>
      </c>
      <c r="H181" s="140"/>
      <c r="I181" s="142">
        <v>44111</v>
      </c>
      <c r="J181" s="139" t="str">
        <f t="shared" si="2"/>
        <v>INT</v>
      </c>
    </row>
    <row r="182" spans="1:10">
      <c r="A182" s="140" t="s">
        <v>735</v>
      </c>
      <c r="B182" s="140" t="s">
        <v>1211</v>
      </c>
      <c r="C182" s="140" t="s">
        <v>352</v>
      </c>
      <c r="D182" s="140" t="s">
        <v>618</v>
      </c>
      <c r="E182" s="140" t="s">
        <v>1212</v>
      </c>
      <c r="F182" s="140" t="s">
        <v>1213</v>
      </c>
      <c r="G182" s="140" t="s">
        <v>1214</v>
      </c>
      <c r="H182" s="140"/>
      <c r="I182" s="142">
        <v>44111</v>
      </c>
      <c r="J182" s="139" t="str">
        <f t="shared" si="2"/>
        <v>INT</v>
      </c>
    </row>
    <row r="183" spans="1:10">
      <c r="A183" s="140" t="s">
        <v>665</v>
      </c>
      <c r="B183" s="140" t="s">
        <v>1215</v>
      </c>
      <c r="C183" s="140" t="s">
        <v>352</v>
      </c>
      <c r="D183" s="140" t="s">
        <v>618</v>
      </c>
      <c r="E183" s="140" t="s">
        <v>1216</v>
      </c>
      <c r="F183" s="140" t="s">
        <v>1217</v>
      </c>
      <c r="G183" s="140" t="s">
        <v>1218</v>
      </c>
      <c r="H183" s="140"/>
      <c r="I183" s="142">
        <v>44111</v>
      </c>
      <c r="J183" s="139" t="str">
        <f t="shared" si="2"/>
        <v>INT</v>
      </c>
    </row>
    <row r="184" spans="1:10">
      <c r="A184" s="140" t="s">
        <v>735</v>
      </c>
      <c r="B184" s="140" t="s">
        <v>1219</v>
      </c>
      <c r="C184" s="140" t="s">
        <v>352</v>
      </c>
      <c r="D184" s="140" t="s">
        <v>618</v>
      </c>
      <c r="E184" s="140" t="s">
        <v>1220</v>
      </c>
      <c r="F184" s="140" t="s">
        <v>1221</v>
      </c>
      <c r="G184" s="140" t="s">
        <v>1222</v>
      </c>
      <c r="H184" s="140"/>
      <c r="I184" s="142">
        <v>44111</v>
      </c>
      <c r="J184" s="139" t="str">
        <f t="shared" si="2"/>
        <v>INT</v>
      </c>
    </row>
    <row r="185" spans="1:10">
      <c r="A185" s="140" t="s">
        <v>735</v>
      </c>
      <c r="B185" s="140" t="s">
        <v>1223</v>
      </c>
      <c r="C185" s="140" t="s">
        <v>352</v>
      </c>
      <c r="D185" s="140" t="s">
        <v>618</v>
      </c>
      <c r="E185" s="140" t="s">
        <v>1224</v>
      </c>
      <c r="F185" s="140" t="s">
        <v>1225</v>
      </c>
      <c r="G185" s="140" t="s">
        <v>1226</v>
      </c>
      <c r="H185" s="140"/>
      <c r="I185" s="142">
        <v>44111</v>
      </c>
      <c r="J185" s="139" t="str">
        <f t="shared" si="2"/>
        <v>INT</v>
      </c>
    </row>
    <row r="186" spans="1:10">
      <c r="A186" s="140" t="s">
        <v>735</v>
      </c>
      <c r="B186" s="140" t="s">
        <v>1227</v>
      </c>
      <c r="C186" s="140" t="s">
        <v>352</v>
      </c>
      <c r="D186" s="140" t="s">
        <v>618</v>
      </c>
      <c r="E186" s="140" t="s">
        <v>1228</v>
      </c>
      <c r="F186" s="140" t="s">
        <v>1229</v>
      </c>
      <c r="G186" s="140" t="s">
        <v>1230</v>
      </c>
      <c r="H186" s="140"/>
      <c r="I186" s="142">
        <v>44111</v>
      </c>
      <c r="J186" s="139" t="str">
        <f t="shared" si="2"/>
        <v>INT</v>
      </c>
    </row>
    <row r="187" spans="1:10">
      <c r="A187" s="140" t="s">
        <v>651</v>
      </c>
      <c r="B187" s="140" t="s">
        <v>1231</v>
      </c>
      <c r="C187" s="140" t="s">
        <v>352</v>
      </c>
      <c r="D187" s="140" t="s">
        <v>618</v>
      </c>
      <c r="E187" s="140" t="s">
        <v>1232</v>
      </c>
      <c r="F187" s="140" t="s">
        <v>1233</v>
      </c>
      <c r="G187" s="140" t="s">
        <v>1234</v>
      </c>
      <c r="H187" s="140"/>
      <c r="I187" s="142">
        <v>44111</v>
      </c>
      <c r="J187" s="139" t="str">
        <f t="shared" si="2"/>
        <v>INT</v>
      </c>
    </row>
    <row r="188" spans="1:10">
      <c r="A188" s="140" t="s">
        <v>651</v>
      </c>
      <c r="B188" s="140" t="s">
        <v>1235</v>
      </c>
      <c r="C188" s="140" t="s">
        <v>352</v>
      </c>
      <c r="D188" s="140" t="s">
        <v>618</v>
      </c>
      <c r="E188" s="140" t="s">
        <v>1236</v>
      </c>
      <c r="F188" s="140" t="s">
        <v>1237</v>
      </c>
      <c r="G188" s="140" t="s">
        <v>1238</v>
      </c>
      <c r="H188" s="140"/>
      <c r="I188" s="142">
        <v>44111</v>
      </c>
      <c r="J188" s="139" t="str">
        <f t="shared" si="2"/>
        <v>INT</v>
      </c>
    </row>
    <row r="189" spans="1:10">
      <c r="A189" s="140" t="s">
        <v>651</v>
      </c>
      <c r="B189" s="140" t="s">
        <v>1240</v>
      </c>
      <c r="C189" s="140" t="s">
        <v>352</v>
      </c>
      <c r="D189" s="140" t="s">
        <v>618</v>
      </c>
      <c r="E189" s="140" t="s">
        <v>1241</v>
      </c>
      <c r="F189" s="140" t="s">
        <v>1242</v>
      </c>
      <c r="G189" s="140" t="s">
        <v>1243</v>
      </c>
      <c r="H189" s="140"/>
      <c r="I189" s="142">
        <v>44111</v>
      </c>
      <c r="J189" s="139" t="str">
        <f t="shared" si="2"/>
        <v>INT</v>
      </c>
    </row>
    <row r="190" spans="1:10">
      <c r="A190" s="140" t="s">
        <v>1239</v>
      </c>
      <c r="B190" s="140" t="s">
        <v>1244</v>
      </c>
      <c r="C190" s="140" t="s">
        <v>352</v>
      </c>
      <c r="D190" s="140" t="s">
        <v>618</v>
      </c>
      <c r="E190" s="140" t="s">
        <v>1245</v>
      </c>
      <c r="F190" s="140" t="s">
        <v>1246</v>
      </c>
      <c r="G190" s="140" t="s">
        <v>1247</v>
      </c>
      <c r="H190" s="140"/>
      <c r="I190" s="142">
        <v>44111</v>
      </c>
      <c r="J190" s="139" t="str">
        <f t="shared" si="2"/>
        <v>INT</v>
      </c>
    </row>
    <row r="191" spans="1:10">
      <c r="A191" s="140" t="s">
        <v>616</v>
      </c>
      <c r="B191" s="140" t="s">
        <v>1248</v>
      </c>
      <c r="C191" s="140" t="s">
        <v>352</v>
      </c>
      <c r="D191" s="140" t="s">
        <v>618</v>
      </c>
      <c r="E191" s="140" t="s">
        <v>1249</v>
      </c>
      <c r="F191" s="140" t="s">
        <v>1250</v>
      </c>
      <c r="G191" s="140" t="s">
        <v>1251</v>
      </c>
      <c r="H191" s="140"/>
      <c r="I191" s="142">
        <v>44111</v>
      </c>
      <c r="J191" s="139" t="str">
        <f t="shared" si="2"/>
        <v>INT</v>
      </c>
    </row>
    <row r="192" spans="1:10">
      <c r="A192" s="140" t="s">
        <v>665</v>
      </c>
      <c r="B192" s="140" t="s">
        <v>1252</v>
      </c>
      <c r="C192" s="140" t="s">
        <v>352</v>
      </c>
      <c r="D192" s="140" t="s">
        <v>618</v>
      </c>
      <c r="E192" s="140" t="s">
        <v>1253</v>
      </c>
      <c r="F192" s="140" t="s">
        <v>1254</v>
      </c>
      <c r="G192" s="140" t="s">
        <v>1255</v>
      </c>
      <c r="H192" s="140"/>
      <c r="I192" s="142">
        <v>44111</v>
      </c>
      <c r="J192" s="139" t="str">
        <f t="shared" si="2"/>
        <v>INT</v>
      </c>
    </row>
    <row r="193" spans="1:10">
      <c r="A193" s="140" t="s">
        <v>665</v>
      </c>
      <c r="B193" s="140" t="s">
        <v>1256</v>
      </c>
      <c r="C193" s="140" t="s">
        <v>352</v>
      </c>
      <c r="D193" s="140" t="s">
        <v>618</v>
      </c>
      <c r="E193" s="140" t="s">
        <v>1257</v>
      </c>
      <c r="F193" s="140" t="s">
        <v>1258</v>
      </c>
      <c r="G193" s="140" t="s">
        <v>1259</v>
      </c>
      <c r="H193" s="140"/>
      <c r="I193" s="142">
        <v>44111</v>
      </c>
      <c r="J193" s="139" t="str">
        <f t="shared" si="2"/>
        <v>INT</v>
      </c>
    </row>
    <row r="194" spans="1:10">
      <c r="A194" s="140" t="s">
        <v>665</v>
      </c>
      <c r="B194" s="140" t="s">
        <v>1260</v>
      </c>
      <c r="C194" s="140" t="s">
        <v>352</v>
      </c>
      <c r="D194" s="140" t="s">
        <v>618</v>
      </c>
      <c r="E194" s="140" t="s">
        <v>1261</v>
      </c>
      <c r="F194" s="140" t="s">
        <v>1262</v>
      </c>
      <c r="G194" s="140" t="s">
        <v>1263</v>
      </c>
      <c r="H194" s="140"/>
      <c r="I194" s="142">
        <v>44111</v>
      </c>
      <c r="J194" s="139" t="str">
        <f t="shared" ref="J194:J257" si="3">IF(D194="EMODnet Physics", "INT", "EXT")</f>
        <v>INT</v>
      </c>
    </row>
    <row r="195" spans="1:10">
      <c r="A195" s="140" t="s">
        <v>665</v>
      </c>
      <c r="B195" s="140" t="s">
        <v>1264</v>
      </c>
      <c r="C195" s="140" t="s">
        <v>352</v>
      </c>
      <c r="D195" s="140" t="s">
        <v>618</v>
      </c>
      <c r="E195" s="140" t="s">
        <v>1265</v>
      </c>
      <c r="F195" s="140" t="s">
        <v>1266</v>
      </c>
      <c r="G195" s="140" t="s">
        <v>1267</v>
      </c>
      <c r="H195" s="140"/>
      <c r="I195" s="142">
        <v>44111</v>
      </c>
      <c r="J195" s="139" t="str">
        <f t="shared" si="3"/>
        <v>INT</v>
      </c>
    </row>
    <row r="196" spans="1:10">
      <c r="A196" s="140" t="s">
        <v>665</v>
      </c>
      <c r="B196" s="140" t="s">
        <v>1268</v>
      </c>
      <c r="C196" s="140" t="s">
        <v>352</v>
      </c>
      <c r="D196" s="140" t="s">
        <v>618</v>
      </c>
      <c r="E196" s="140" t="s">
        <v>1269</v>
      </c>
      <c r="F196" s="140" t="s">
        <v>1270</v>
      </c>
      <c r="G196" s="140" t="s">
        <v>1271</v>
      </c>
      <c r="H196" s="140"/>
      <c r="I196" s="142">
        <v>44111</v>
      </c>
      <c r="J196" s="139" t="str">
        <f t="shared" si="3"/>
        <v>INT</v>
      </c>
    </row>
    <row r="197" spans="1:10">
      <c r="A197" s="140" t="s">
        <v>1726</v>
      </c>
      <c r="B197" s="140" t="s">
        <v>1272</v>
      </c>
      <c r="C197" s="140" t="s">
        <v>352</v>
      </c>
      <c r="D197" s="140" t="s">
        <v>618</v>
      </c>
      <c r="E197" s="140" t="s">
        <v>1273</v>
      </c>
      <c r="F197" s="140" t="s">
        <v>1274</v>
      </c>
      <c r="G197" s="140" t="s">
        <v>1275</v>
      </c>
      <c r="H197" s="140"/>
      <c r="I197" s="142">
        <v>44111</v>
      </c>
      <c r="J197" s="139" t="str">
        <f t="shared" si="3"/>
        <v>INT</v>
      </c>
    </row>
    <row r="198" spans="1:10">
      <c r="A198" s="140" t="s">
        <v>682</v>
      </c>
      <c r="B198" s="140" t="s">
        <v>1276</v>
      </c>
      <c r="C198" s="140" t="s">
        <v>352</v>
      </c>
      <c r="D198" s="140" t="s">
        <v>618</v>
      </c>
      <c r="E198" s="140" t="s">
        <v>1277</v>
      </c>
      <c r="F198" s="140" t="s">
        <v>1278</v>
      </c>
      <c r="G198" s="140" t="s">
        <v>1279</v>
      </c>
      <c r="H198" s="140"/>
      <c r="I198" s="142">
        <v>44111</v>
      </c>
      <c r="J198" s="139" t="str">
        <f t="shared" si="3"/>
        <v>INT</v>
      </c>
    </row>
    <row r="199" spans="1:10">
      <c r="A199" s="140" t="s">
        <v>682</v>
      </c>
      <c r="B199" s="140" t="s">
        <v>1280</v>
      </c>
      <c r="C199" s="140" t="s">
        <v>352</v>
      </c>
      <c r="D199" s="140" t="s">
        <v>618</v>
      </c>
      <c r="E199" s="140" t="s">
        <v>1281</v>
      </c>
      <c r="F199" s="140" t="s">
        <v>1282</v>
      </c>
      <c r="G199" s="140" t="s">
        <v>1283</v>
      </c>
      <c r="H199" s="140"/>
      <c r="I199" s="142">
        <v>44111</v>
      </c>
      <c r="J199" s="139" t="str">
        <f t="shared" si="3"/>
        <v>INT</v>
      </c>
    </row>
    <row r="200" spans="1:10">
      <c r="A200" s="140" t="s">
        <v>624</v>
      </c>
      <c r="B200" s="140" t="s">
        <v>1284</v>
      </c>
      <c r="C200" s="140" t="s">
        <v>352</v>
      </c>
      <c r="D200" s="140" t="s">
        <v>618</v>
      </c>
      <c r="E200" s="140" t="s">
        <v>1285</v>
      </c>
      <c r="F200" s="140" t="s">
        <v>1286</v>
      </c>
      <c r="G200" s="140" t="s">
        <v>1287</v>
      </c>
      <c r="H200" s="140"/>
      <c r="I200" s="142">
        <v>44111</v>
      </c>
      <c r="J200" s="139" t="str">
        <f t="shared" si="3"/>
        <v>INT</v>
      </c>
    </row>
    <row r="201" spans="1:10">
      <c r="A201" s="140" t="s">
        <v>624</v>
      </c>
      <c r="B201" s="140" t="s">
        <v>1288</v>
      </c>
      <c r="C201" s="140" t="s">
        <v>352</v>
      </c>
      <c r="D201" s="140" t="s">
        <v>618</v>
      </c>
      <c r="E201" s="140" t="s">
        <v>1289</v>
      </c>
      <c r="F201" s="140" t="s">
        <v>1290</v>
      </c>
      <c r="G201" s="140" t="s">
        <v>1291</v>
      </c>
      <c r="H201" s="140"/>
      <c r="I201" s="142">
        <v>44111</v>
      </c>
      <c r="J201" s="139" t="str">
        <f t="shared" si="3"/>
        <v>INT</v>
      </c>
    </row>
    <row r="202" spans="1:10">
      <c r="A202" s="140" t="s">
        <v>624</v>
      </c>
      <c r="B202" s="140" t="s">
        <v>1292</v>
      </c>
      <c r="C202" s="140" t="s">
        <v>352</v>
      </c>
      <c r="D202" s="140" t="s">
        <v>618</v>
      </c>
      <c r="E202" s="140" t="s">
        <v>1293</v>
      </c>
      <c r="F202" s="140" t="s">
        <v>1294</v>
      </c>
      <c r="G202" s="140" t="s">
        <v>1295</v>
      </c>
      <c r="H202" s="140"/>
      <c r="I202" s="142">
        <v>44111</v>
      </c>
      <c r="J202" s="139" t="str">
        <f t="shared" si="3"/>
        <v>INT</v>
      </c>
    </row>
    <row r="203" spans="1:10">
      <c r="A203" s="140" t="s">
        <v>651</v>
      </c>
      <c r="B203" s="140" t="s">
        <v>1297</v>
      </c>
      <c r="C203" s="140" t="s">
        <v>352</v>
      </c>
      <c r="D203" s="140" t="s">
        <v>1298</v>
      </c>
      <c r="E203" s="140" t="s">
        <v>1299</v>
      </c>
      <c r="F203" s="140" t="s">
        <v>1300</v>
      </c>
      <c r="G203" s="140" t="s">
        <v>1299</v>
      </c>
      <c r="H203" s="140"/>
      <c r="I203" s="142"/>
      <c r="J203" s="139" t="str">
        <f t="shared" si="3"/>
        <v>EXT</v>
      </c>
    </row>
    <row r="204" spans="1:10">
      <c r="A204" s="140" t="s">
        <v>651</v>
      </c>
      <c r="B204" s="140" t="s">
        <v>1301</v>
      </c>
      <c r="C204" s="140" t="s">
        <v>352</v>
      </c>
      <c r="D204" s="140" t="s">
        <v>1298</v>
      </c>
      <c r="E204" s="140" t="s">
        <v>1302</v>
      </c>
      <c r="F204" s="140" t="s">
        <v>1303</v>
      </c>
      <c r="G204" s="140" t="s">
        <v>1302</v>
      </c>
      <c r="H204" s="140"/>
      <c r="I204" s="142"/>
      <c r="J204" s="139" t="str">
        <f t="shared" si="3"/>
        <v>EXT</v>
      </c>
    </row>
    <row r="205" spans="1:10">
      <c r="A205" s="140" t="s">
        <v>651</v>
      </c>
      <c r="B205" s="140" t="s">
        <v>1304</v>
      </c>
      <c r="C205" s="140" t="s">
        <v>352</v>
      </c>
      <c r="D205" s="140" t="s">
        <v>1298</v>
      </c>
      <c r="E205" s="140" t="s">
        <v>1305</v>
      </c>
      <c r="F205" s="140" t="s">
        <v>1306</v>
      </c>
      <c r="G205" s="140" t="s">
        <v>1305</v>
      </c>
      <c r="H205" s="140"/>
      <c r="I205" s="142"/>
      <c r="J205" s="139" t="str">
        <f t="shared" si="3"/>
        <v>EXT</v>
      </c>
    </row>
    <row r="206" spans="1:10">
      <c r="A206" s="140" t="s">
        <v>651</v>
      </c>
      <c r="B206" s="140" t="s">
        <v>1307</v>
      </c>
      <c r="C206" s="140" t="s">
        <v>352</v>
      </c>
      <c r="D206" s="140" t="s">
        <v>1298</v>
      </c>
      <c r="E206" s="140" t="s">
        <v>1308</v>
      </c>
      <c r="F206" s="140" t="s">
        <v>1309</v>
      </c>
      <c r="G206" s="140" t="s">
        <v>1308</v>
      </c>
      <c r="H206" s="140"/>
      <c r="I206" s="142"/>
      <c r="J206" s="139" t="str">
        <f t="shared" si="3"/>
        <v>EXT</v>
      </c>
    </row>
    <row r="207" spans="1:10">
      <c r="A207" s="140" t="s">
        <v>726</v>
      </c>
      <c r="B207" s="140" t="s">
        <v>1310</v>
      </c>
      <c r="C207" s="140" t="s">
        <v>352</v>
      </c>
      <c r="D207" s="140" t="s">
        <v>731</v>
      </c>
      <c r="E207" s="140" t="s">
        <v>1311</v>
      </c>
      <c r="F207" s="140" t="s">
        <v>1312</v>
      </c>
      <c r="G207" s="140" t="s">
        <v>1313</v>
      </c>
      <c r="H207" s="142">
        <v>43952</v>
      </c>
      <c r="I207" s="142">
        <v>44111</v>
      </c>
      <c r="J207" s="139" t="str">
        <f t="shared" si="3"/>
        <v>EXT</v>
      </c>
    </row>
    <row r="208" spans="1:10">
      <c r="A208" s="140" t="s">
        <v>735</v>
      </c>
      <c r="B208" s="140" t="s">
        <v>1314</v>
      </c>
      <c r="C208" s="140" t="s">
        <v>352</v>
      </c>
      <c r="D208" s="140" t="s">
        <v>1315</v>
      </c>
      <c r="E208" s="140" t="s">
        <v>1316</v>
      </c>
      <c r="F208" s="140" t="s">
        <v>1317</v>
      </c>
      <c r="G208" s="140" t="s">
        <v>1318</v>
      </c>
      <c r="H208" s="142">
        <v>44044</v>
      </c>
      <c r="I208" s="142"/>
      <c r="J208" s="139" t="str">
        <f t="shared" si="3"/>
        <v>EXT</v>
      </c>
    </row>
    <row r="209" spans="1:10">
      <c r="A209" s="140" t="s">
        <v>735</v>
      </c>
      <c r="B209" s="140" t="s">
        <v>1319</v>
      </c>
      <c r="C209" s="140" t="s">
        <v>352</v>
      </c>
      <c r="D209" s="140" t="s">
        <v>1320</v>
      </c>
      <c r="E209" s="140" t="s">
        <v>1321</v>
      </c>
      <c r="F209" s="140" t="s">
        <v>1322</v>
      </c>
      <c r="G209" s="140" t="s">
        <v>1323</v>
      </c>
      <c r="H209" s="142">
        <v>44044</v>
      </c>
      <c r="I209" s="142"/>
      <c r="J209" s="139" t="str">
        <f t="shared" si="3"/>
        <v>EXT</v>
      </c>
    </row>
    <row r="210" spans="1:10">
      <c r="A210" s="140" t="s">
        <v>735</v>
      </c>
      <c r="B210" s="140" t="s">
        <v>1324</v>
      </c>
      <c r="C210" s="140" t="s">
        <v>352</v>
      </c>
      <c r="D210" s="140" t="s">
        <v>1320</v>
      </c>
      <c r="E210" s="140" t="s">
        <v>1325</v>
      </c>
      <c r="F210" s="140" t="s">
        <v>1326</v>
      </c>
      <c r="G210" s="140" t="s">
        <v>1323</v>
      </c>
      <c r="H210" s="142">
        <v>44044</v>
      </c>
      <c r="I210" s="142"/>
      <c r="J210" s="139" t="str">
        <f t="shared" si="3"/>
        <v>EXT</v>
      </c>
    </row>
    <row r="211" spans="1:10">
      <c r="A211" s="140" t="s">
        <v>735</v>
      </c>
      <c r="B211" s="140" t="s">
        <v>1327</v>
      </c>
      <c r="C211" s="140" t="s">
        <v>352</v>
      </c>
      <c r="D211" s="140" t="s">
        <v>1320</v>
      </c>
      <c r="E211" s="140" t="s">
        <v>1328</v>
      </c>
      <c r="F211" s="140" t="s">
        <v>1329</v>
      </c>
      <c r="G211" s="140" t="s">
        <v>1323</v>
      </c>
      <c r="H211" s="142">
        <v>44044</v>
      </c>
      <c r="I211" s="142"/>
      <c r="J211" s="139" t="str">
        <f t="shared" si="3"/>
        <v>EXT</v>
      </c>
    </row>
    <row r="212" spans="1:10">
      <c r="A212" s="140" t="s">
        <v>735</v>
      </c>
      <c r="B212" s="140" t="s">
        <v>1330</v>
      </c>
      <c r="C212" s="140" t="s">
        <v>352</v>
      </c>
      <c r="D212" s="140" t="s">
        <v>1320</v>
      </c>
      <c r="E212" s="140" t="s">
        <v>1331</v>
      </c>
      <c r="F212" s="140" t="s">
        <v>1332</v>
      </c>
      <c r="G212" s="140" t="s">
        <v>1323</v>
      </c>
      <c r="H212" s="142">
        <v>44044</v>
      </c>
      <c r="I212" s="142"/>
      <c r="J212" s="139" t="str">
        <f t="shared" si="3"/>
        <v>EXT</v>
      </c>
    </row>
    <row r="213" spans="1:10">
      <c r="A213" s="140" t="s">
        <v>621</v>
      </c>
      <c r="B213" s="140" t="s">
        <v>1333</v>
      </c>
      <c r="C213" s="140" t="s">
        <v>352</v>
      </c>
      <c r="D213" s="140" t="s">
        <v>703</v>
      </c>
      <c r="E213" s="140" t="s">
        <v>1334</v>
      </c>
      <c r="F213" s="140" t="s">
        <v>1335</v>
      </c>
      <c r="G213" s="140" t="s">
        <v>1336</v>
      </c>
      <c r="H213" s="140"/>
      <c r="I213" s="142"/>
      <c r="J213" s="139" t="str">
        <f t="shared" si="3"/>
        <v>EXT</v>
      </c>
    </row>
    <row r="214" spans="1:10">
      <c r="A214" s="140" t="s">
        <v>673</v>
      </c>
      <c r="B214" s="140" t="s">
        <v>1338</v>
      </c>
      <c r="C214" s="140" t="s">
        <v>352</v>
      </c>
      <c r="D214" s="140" t="s">
        <v>618</v>
      </c>
      <c r="E214" s="140" t="s">
        <v>1339</v>
      </c>
      <c r="F214" s="140" t="s">
        <v>1340</v>
      </c>
      <c r="G214" s="140" t="s">
        <v>1341</v>
      </c>
      <c r="H214" s="140"/>
      <c r="I214" s="142">
        <v>44111</v>
      </c>
      <c r="J214" s="139" t="str">
        <f t="shared" si="3"/>
        <v>INT</v>
      </c>
    </row>
    <row r="215" spans="1:10">
      <c r="A215" s="140" t="s">
        <v>586</v>
      </c>
      <c r="B215" s="140" t="s">
        <v>1342</v>
      </c>
      <c r="C215" s="140" t="s">
        <v>352</v>
      </c>
      <c r="D215" s="140" t="s">
        <v>731</v>
      </c>
      <c r="E215" s="140" t="s">
        <v>1343</v>
      </c>
      <c r="F215" s="140" t="s">
        <v>1344</v>
      </c>
      <c r="G215" s="140" t="s">
        <v>1345</v>
      </c>
      <c r="H215" s="142">
        <v>43952</v>
      </c>
      <c r="I215" s="142">
        <v>44111</v>
      </c>
      <c r="J215" s="139" t="str">
        <f t="shared" si="3"/>
        <v>EXT</v>
      </c>
    </row>
    <row r="216" spans="1:10">
      <c r="A216" s="140" t="s">
        <v>682</v>
      </c>
      <c r="B216" s="140" t="s">
        <v>1346</v>
      </c>
      <c r="C216" s="140" t="s">
        <v>352</v>
      </c>
      <c r="D216" s="140" t="s">
        <v>1347</v>
      </c>
      <c r="E216" s="140" t="s">
        <v>1348</v>
      </c>
      <c r="F216" s="140" t="s">
        <v>1349</v>
      </c>
      <c r="G216" s="140" t="s">
        <v>1350</v>
      </c>
      <c r="H216" s="140"/>
      <c r="I216" s="142">
        <v>44111</v>
      </c>
      <c r="J216" s="139" t="str">
        <f t="shared" si="3"/>
        <v>EXT</v>
      </c>
    </row>
    <row r="217" spans="1:10">
      <c r="A217" s="140" t="s">
        <v>682</v>
      </c>
      <c r="B217" s="140" t="s">
        <v>1351</v>
      </c>
      <c r="C217" s="140" t="s">
        <v>352</v>
      </c>
      <c r="D217" s="140" t="s">
        <v>1352</v>
      </c>
      <c r="E217" s="140" t="s">
        <v>1353</v>
      </c>
      <c r="F217" s="140" t="s">
        <v>1354</v>
      </c>
      <c r="G217" s="140" t="s">
        <v>1355</v>
      </c>
      <c r="H217" s="140"/>
      <c r="I217" s="142">
        <v>44111</v>
      </c>
      <c r="J217" s="139" t="str">
        <f t="shared" si="3"/>
        <v>EXT</v>
      </c>
    </row>
    <row r="218" spans="1:10">
      <c r="A218" s="140" t="s">
        <v>682</v>
      </c>
      <c r="B218" s="140" t="s">
        <v>1356</v>
      </c>
      <c r="C218" s="140" t="s">
        <v>352</v>
      </c>
      <c r="D218" s="140" t="s">
        <v>1357</v>
      </c>
      <c r="E218" s="140" t="s">
        <v>1358</v>
      </c>
      <c r="F218" s="140" t="s">
        <v>1359</v>
      </c>
      <c r="G218" s="140" t="s">
        <v>1360</v>
      </c>
      <c r="H218" s="140"/>
      <c r="I218" s="142">
        <v>44111</v>
      </c>
      <c r="J218" s="139" t="str">
        <f t="shared" si="3"/>
        <v>EXT</v>
      </c>
    </row>
    <row r="219" spans="1:10">
      <c r="A219" s="140" t="s">
        <v>682</v>
      </c>
      <c r="B219" s="140" t="s">
        <v>1361</v>
      </c>
      <c r="C219" s="140" t="s">
        <v>352</v>
      </c>
      <c r="D219" s="140" t="s">
        <v>1362</v>
      </c>
      <c r="E219" s="140" t="s">
        <v>1363</v>
      </c>
      <c r="F219" s="140" t="s">
        <v>1364</v>
      </c>
      <c r="G219" s="140" t="s">
        <v>1365</v>
      </c>
      <c r="H219" s="140"/>
      <c r="I219" s="142">
        <v>44111</v>
      </c>
      <c r="J219" s="139" t="str">
        <f t="shared" si="3"/>
        <v>EXT</v>
      </c>
    </row>
    <row r="220" spans="1:10">
      <c r="A220" s="140" t="s">
        <v>682</v>
      </c>
      <c r="B220" s="140" t="s">
        <v>1366</v>
      </c>
      <c r="C220" s="140" t="s">
        <v>352</v>
      </c>
      <c r="D220" s="140" t="s">
        <v>1362</v>
      </c>
      <c r="E220" s="140" t="s">
        <v>1367</v>
      </c>
      <c r="F220" s="140" t="s">
        <v>1368</v>
      </c>
      <c r="G220" s="140" t="s">
        <v>1369</v>
      </c>
      <c r="H220" s="140"/>
      <c r="I220" s="142">
        <v>44111</v>
      </c>
      <c r="J220" s="139" t="str">
        <f t="shared" si="3"/>
        <v>EXT</v>
      </c>
    </row>
    <row r="221" spans="1:10">
      <c r="A221" s="140" t="s">
        <v>682</v>
      </c>
      <c r="B221" s="140" t="s">
        <v>1370</v>
      </c>
      <c r="C221" s="140" t="s">
        <v>352</v>
      </c>
      <c r="D221" s="140" t="s">
        <v>472</v>
      </c>
      <c r="E221" s="140" t="s">
        <v>1371</v>
      </c>
      <c r="F221" s="140" t="s">
        <v>1372</v>
      </c>
      <c r="G221" s="140" t="s">
        <v>1373</v>
      </c>
      <c r="H221" s="140"/>
      <c r="I221" s="142">
        <v>44111</v>
      </c>
      <c r="J221" s="139" t="str">
        <f t="shared" si="3"/>
        <v>EXT</v>
      </c>
    </row>
    <row r="222" spans="1:10">
      <c r="A222" s="140" t="s">
        <v>682</v>
      </c>
      <c r="B222" s="140" t="s">
        <v>1374</v>
      </c>
      <c r="C222" s="140" t="s">
        <v>352</v>
      </c>
      <c r="D222" s="140" t="s">
        <v>1375</v>
      </c>
      <c r="E222" s="140" t="s">
        <v>1376</v>
      </c>
      <c r="F222" s="140" t="s">
        <v>1377</v>
      </c>
      <c r="G222" s="140" t="s">
        <v>1378</v>
      </c>
      <c r="H222" s="140"/>
      <c r="I222" s="142">
        <v>44111</v>
      </c>
      <c r="J222" s="139" t="str">
        <f t="shared" si="3"/>
        <v>EXT</v>
      </c>
    </row>
    <row r="223" spans="1:10">
      <c r="A223" s="140" t="s">
        <v>682</v>
      </c>
      <c r="B223" s="140" t="s">
        <v>1379</v>
      </c>
      <c r="C223" s="140" t="s">
        <v>352</v>
      </c>
      <c r="D223" s="140" t="s">
        <v>1380</v>
      </c>
      <c r="E223" s="140" t="s">
        <v>1381</v>
      </c>
      <c r="F223" s="140" t="s">
        <v>1382</v>
      </c>
      <c r="G223" s="140" t="s">
        <v>1383</v>
      </c>
      <c r="H223" s="140"/>
      <c r="I223" s="142">
        <v>44111</v>
      </c>
      <c r="J223" s="139" t="str">
        <f t="shared" si="3"/>
        <v>EXT</v>
      </c>
    </row>
    <row r="224" spans="1:10">
      <c r="A224" s="140" t="s">
        <v>682</v>
      </c>
      <c r="B224" s="140" t="s">
        <v>1384</v>
      </c>
      <c r="C224" s="140" t="s">
        <v>352</v>
      </c>
      <c r="D224" s="140" t="s">
        <v>1385</v>
      </c>
      <c r="E224" s="140" t="s">
        <v>1386</v>
      </c>
      <c r="F224" s="140" t="s">
        <v>1387</v>
      </c>
      <c r="G224" s="140" t="s">
        <v>1388</v>
      </c>
      <c r="H224" s="140"/>
      <c r="I224" s="142">
        <v>44111</v>
      </c>
      <c r="J224" s="139" t="str">
        <f t="shared" si="3"/>
        <v>EXT</v>
      </c>
    </row>
    <row r="225" spans="1:10">
      <c r="A225" s="140" t="s">
        <v>682</v>
      </c>
      <c r="B225" s="140" t="s">
        <v>1389</v>
      </c>
      <c r="C225" s="140" t="s">
        <v>352</v>
      </c>
      <c r="D225" s="140" t="s">
        <v>1390</v>
      </c>
      <c r="E225" s="140" t="s">
        <v>1391</v>
      </c>
      <c r="F225" s="140" t="s">
        <v>1392</v>
      </c>
      <c r="G225" s="140" t="s">
        <v>1393</v>
      </c>
      <c r="H225" s="142">
        <v>43952</v>
      </c>
      <c r="I225" s="142">
        <v>44111</v>
      </c>
      <c r="J225" s="139" t="str">
        <f t="shared" si="3"/>
        <v>EXT</v>
      </c>
    </row>
    <row r="226" spans="1:10">
      <c r="A226" s="140" t="s">
        <v>682</v>
      </c>
      <c r="B226" s="140" t="s">
        <v>1394</v>
      </c>
      <c r="C226" s="140" t="s">
        <v>352</v>
      </c>
      <c r="D226" s="140" t="s">
        <v>1395</v>
      </c>
      <c r="E226" s="140" t="s">
        <v>1396</v>
      </c>
      <c r="F226" s="140" t="s">
        <v>1397</v>
      </c>
      <c r="G226" s="140" t="s">
        <v>1398</v>
      </c>
      <c r="H226" s="140"/>
      <c r="I226" s="142">
        <v>44111</v>
      </c>
      <c r="J226" s="139" t="str">
        <f t="shared" si="3"/>
        <v>EXT</v>
      </c>
    </row>
    <row r="227" spans="1:10">
      <c r="A227" s="140" t="s">
        <v>682</v>
      </c>
      <c r="B227" s="140" t="s">
        <v>1399</v>
      </c>
      <c r="C227" s="140" t="s">
        <v>352</v>
      </c>
      <c r="D227" s="140" t="s">
        <v>1400</v>
      </c>
      <c r="E227" s="140" t="s">
        <v>1401</v>
      </c>
      <c r="F227" s="140" t="s">
        <v>1402</v>
      </c>
      <c r="G227" s="140" t="s">
        <v>1403</v>
      </c>
      <c r="H227" s="140"/>
      <c r="I227" s="142">
        <v>44111</v>
      </c>
      <c r="J227" s="139" t="str">
        <f t="shared" si="3"/>
        <v>EXT</v>
      </c>
    </row>
    <row r="228" spans="1:10">
      <c r="A228" s="140" t="s">
        <v>682</v>
      </c>
      <c r="B228" s="140" t="s">
        <v>1404</v>
      </c>
      <c r="C228" s="140" t="s">
        <v>352</v>
      </c>
      <c r="D228" s="140" t="s">
        <v>1405</v>
      </c>
      <c r="E228" s="140" t="s">
        <v>1406</v>
      </c>
      <c r="F228" s="140" t="s">
        <v>1407</v>
      </c>
      <c r="G228" s="140" t="s">
        <v>1408</v>
      </c>
      <c r="H228" s="140"/>
      <c r="I228" s="142">
        <v>44111</v>
      </c>
      <c r="J228" s="139" t="str">
        <f t="shared" si="3"/>
        <v>EXT</v>
      </c>
    </row>
    <row r="229" spans="1:10">
      <c r="A229" s="140" t="s">
        <v>682</v>
      </c>
      <c r="B229" s="140" t="s">
        <v>1409</v>
      </c>
      <c r="C229" s="140" t="s">
        <v>352</v>
      </c>
      <c r="D229" s="140" t="s">
        <v>1410</v>
      </c>
      <c r="E229" s="140" t="s">
        <v>1411</v>
      </c>
      <c r="F229" s="140" t="s">
        <v>1412</v>
      </c>
      <c r="G229" s="140" t="s">
        <v>1413</v>
      </c>
      <c r="H229" s="140"/>
      <c r="I229" s="142">
        <v>44111</v>
      </c>
      <c r="J229" s="139" t="str">
        <f t="shared" si="3"/>
        <v>EXT</v>
      </c>
    </row>
    <row r="230" spans="1:10">
      <c r="A230" s="140" t="s">
        <v>682</v>
      </c>
      <c r="B230" s="140" t="s">
        <v>1414</v>
      </c>
      <c r="C230" s="140" t="s">
        <v>352</v>
      </c>
      <c r="D230" s="140" t="s">
        <v>1415</v>
      </c>
      <c r="E230" s="140" t="s">
        <v>1416</v>
      </c>
      <c r="F230" s="140" t="s">
        <v>1417</v>
      </c>
      <c r="G230" s="140" t="s">
        <v>1418</v>
      </c>
      <c r="H230" s="140"/>
      <c r="I230" s="142">
        <v>44111</v>
      </c>
      <c r="J230" s="139" t="str">
        <f t="shared" si="3"/>
        <v>EXT</v>
      </c>
    </row>
    <row r="231" spans="1:10">
      <c r="A231" s="140" t="s">
        <v>586</v>
      </c>
      <c r="B231" s="140" t="s">
        <v>1419</v>
      </c>
      <c r="C231" s="140" t="s">
        <v>352</v>
      </c>
      <c r="D231" s="140" t="s">
        <v>731</v>
      </c>
      <c r="E231" s="140" t="s">
        <v>1420</v>
      </c>
      <c r="F231" s="140" t="s">
        <v>1421</v>
      </c>
      <c r="G231" s="140" t="s">
        <v>1422</v>
      </c>
      <c r="H231" s="142">
        <v>43952</v>
      </c>
      <c r="I231" s="142"/>
      <c r="J231" s="139" t="str">
        <f t="shared" si="3"/>
        <v>EXT</v>
      </c>
    </row>
    <row r="232" spans="1:10">
      <c r="A232" s="140" t="s">
        <v>616</v>
      </c>
      <c r="B232" s="140" t="s">
        <v>1423</v>
      </c>
      <c r="C232" s="140" t="s">
        <v>352</v>
      </c>
      <c r="D232" s="140" t="s">
        <v>775</v>
      </c>
      <c r="E232" s="140" t="s">
        <v>1424</v>
      </c>
      <c r="F232" s="140" t="s">
        <v>1425</v>
      </c>
      <c r="G232" s="140" t="s">
        <v>1426</v>
      </c>
      <c r="H232" s="140"/>
      <c r="I232" s="142">
        <v>44012</v>
      </c>
      <c r="J232" s="139" t="str">
        <f t="shared" si="3"/>
        <v>EXT</v>
      </c>
    </row>
    <row r="233" spans="1:10">
      <c r="A233" s="140" t="s">
        <v>616</v>
      </c>
      <c r="B233" s="140" t="s">
        <v>1427</v>
      </c>
      <c r="C233" s="140" t="s">
        <v>352</v>
      </c>
      <c r="D233" s="140" t="s">
        <v>775</v>
      </c>
      <c r="E233" s="140" t="s">
        <v>1428</v>
      </c>
      <c r="F233" s="140" t="s">
        <v>1429</v>
      </c>
      <c r="G233" s="140" t="s">
        <v>1426</v>
      </c>
      <c r="H233" s="140"/>
      <c r="I233" s="142">
        <v>44012</v>
      </c>
      <c r="J233" s="139" t="str">
        <f t="shared" si="3"/>
        <v>EXT</v>
      </c>
    </row>
    <row r="234" spans="1:10">
      <c r="A234" s="140" t="s">
        <v>616</v>
      </c>
      <c r="B234" s="140" t="s">
        <v>1430</v>
      </c>
      <c r="C234" s="140" t="s">
        <v>352</v>
      </c>
      <c r="D234" s="140" t="s">
        <v>775</v>
      </c>
      <c r="E234" s="140" t="s">
        <v>1431</v>
      </c>
      <c r="F234" s="140" t="s">
        <v>1432</v>
      </c>
      <c r="G234" s="140" t="s">
        <v>1426</v>
      </c>
      <c r="H234" s="140"/>
      <c r="I234" s="142">
        <v>44012</v>
      </c>
      <c r="J234" s="139" t="str">
        <f t="shared" si="3"/>
        <v>EXT</v>
      </c>
    </row>
    <row r="235" spans="1:10">
      <c r="A235" s="140" t="s">
        <v>616</v>
      </c>
      <c r="B235" s="140" t="s">
        <v>1433</v>
      </c>
      <c r="C235" s="140" t="s">
        <v>352</v>
      </c>
      <c r="D235" s="140" t="s">
        <v>775</v>
      </c>
      <c r="E235" s="140" t="s">
        <v>1434</v>
      </c>
      <c r="F235" s="140" t="s">
        <v>1435</v>
      </c>
      <c r="G235" s="140" t="s">
        <v>1434</v>
      </c>
      <c r="H235" s="140"/>
      <c r="I235" s="142">
        <v>44012</v>
      </c>
      <c r="J235" s="139" t="str">
        <f t="shared" si="3"/>
        <v>EXT</v>
      </c>
    </row>
    <row r="236" spans="1:10">
      <c r="A236" s="140" t="s">
        <v>616</v>
      </c>
      <c r="B236" s="140" t="s">
        <v>1436</v>
      </c>
      <c r="C236" s="140" t="s">
        <v>352</v>
      </c>
      <c r="D236" s="140" t="s">
        <v>775</v>
      </c>
      <c r="E236" s="140" t="s">
        <v>1437</v>
      </c>
      <c r="F236" s="140" t="s">
        <v>1438</v>
      </c>
      <c r="G236" s="140" t="s">
        <v>1439</v>
      </c>
      <c r="H236" s="140"/>
      <c r="I236" s="142">
        <v>44012</v>
      </c>
      <c r="J236" s="139" t="str">
        <f t="shared" si="3"/>
        <v>EXT</v>
      </c>
    </row>
    <row r="237" spans="1:10">
      <c r="A237" s="140" t="s">
        <v>586</v>
      </c>
      <c r="B237" s="140" t="s">
        <v>1440</v>
      </c>
      <c r="C237" s="140" t="s">
        <v>352</v>
      </c>
      <c r="D237" s="140" t="s">
        <v>1441</v>
      </c>
      <c r="E237" s="140" t="s">
        <v>1442</v>
      </c>
      <c r="F237" s="140" t="s">
        <v>1443</v>
      </c>
      <c r="G237" s="140" t="s">
        <v>1442</v>
      </c>
      <c r="H237" s="142">
        <v>44013</v>
      </c>
      <c r="I237" s="142"/>
      <c r="J237" s="139" t="str">
        <f t="shared" si="3"/>
        <v>EXT</v>
      </c>
    </row>
    <row r="238" spans="1:10">
      <c r="A238" s="140" t="s">
        <v>1032</v>
      </c>
      <c r="B238" s="140" t="s">
        <v>1444</v>
      </c>
      <c r="C238" s="140" t="s">
        <v>352</v>
      </c>
      <c r="D238" s="140" t="s">
        <v>1445</v>
      </c>
      <c r="E238" s="140" t="s">
        <v>1446</v>
      </c>
      <c r="F238" s="140" t="s">
        <v>1447</v>
      </c>
      <c r="G238" s="140" t="s">
        <v>1448</v>
      </c>
      <c r="H238" s="142">
        <v>44013</v>
      </c>
      <c r="I238" s="142"/>
      <c r="J238" s="139" t="str">
        <f t="shared" si="3"/>
        <v>EXT</v>
      </c>
    </row>
    <row r="239" spans="1:10">
      <c r="A239" s="140" t="s">
        <v>1032</v>
      </c>
      <c r="B239" s="140" t="s">
        <v>1449</v>
      </c>
      <c r="C239" s="140" t="s">
        <v>352</v>
      </c>
      <c r="D239" s="140" t="s">
        <v>1445</v>
      </c>
      <c r="E239" s="140" t="s">
        <v>1450</v>
      </c>
      <c r="F239" s="140" t="s">
        <v>1451</v>
      </c>
      <c r="G239" s="140" t="s">
        <v>1452</v>
      </c>
      <c r="H239" s="142">
        <v>44013</v>
      </c>
      <c r="I239" s="142"/>
      <c r="J239" s="139" t="str">
        <f t="shared" si="3"/>
        <v>EXT</v>
      </c>
    </row>
    <row r="240" spans="1:10">
      <c r="A240" s="140" t="s">
        <v>1032</v>
      </c>
      <c r="B240" s="140" t="s">
        <v>1453</v>
      </c>
      <c r="C240" s="140" t="s">
        <v>352</v>
      </c>
      <c r="D240" s="140" t="s">
        <v>1454</v>
      </c>
      <c r="E240" s="140" t="s">
        <v>1455</v>
      </c>
      <c r="F240" s="140" t="s">
        <v>1456</v>
      </c>
      <c r="G240" s="140" t="s">
        <v>1457</v>
      </c>
      <c r="H240" s="142">
        <v>44013</v>
      </c>
      <c r="I240" s="142"/>
      <c r="J240" s="139" t="str">
        <f t="shared" si="3"/>
        <v>EXT</v>
      </c>
    </row>
    <row r="241" spans="1:10">
      <c r="A241" s="140" t="s">
        <v>1032</v>
      </c>
      <c r="B241" s="140" t="s">
        <v>1458</v>
      </c>
      <c r="C241" s="140" t="s">
        <v>352</v>
      </c>
      <c r="D241" s="140" t="s">
        <v>1445</v>
      </c>
      <c r="E241" s="140" t="s">
        <v>1459</v>
      </c>
      <c r="F241" s="140" t="s">
        <v>1460</v>
      </c>
      <c r="G241" s="140" t="s">
        <v>1461</v>
      </c>
      <c r="H241" s="142">
        <v>44013</v>
      </c>
      <c r="I241" s="142"/>
      <c r="J241" s="139" t="str">
        <f t="shared" si="3"/>
        <v>EXT</v>
      </c>
    </row>
    <row r="242" spans="1:10">
      <c r="A242" s="140" t="s">
        <v>1032</v>
      </c>
      <c r="B242" s="140" t="s">
        <v>1462</v>
      </c>
      <c r="C242" s="140" t="s">
        <v>352</v>
      </c>
      <c r="D242" s="140" t="s">
        <v>1445</v>
      </c>
      <c r="E242" s="140" t="s">
        <v>1463</v>
      </c>
      <c r="F242" s="140" t="s">
        <v>1464</v>
      </c>
      <c r="G242" s="140" t="s">
        <v>1465</v>
      </c>
      <c r="H242" s="142">
        <v>44013</v>
      </c>
      <c r="I242" s="142"/>
      <c r="J242" s="139" t="str">
        <f t="shared" si="3"/>
        <v>EXT</v>
      </c>
    </row>
    <row r="243" spans="1:10">
      <c r="A243" s="140" t="s">
        <v>1032</v>
      </c>
      <c r="B243" s="140" t="s">
        <v>1466</v>
      </c>
      <c r="C243" s="140" t="s">
        <v>352</v>
      </c>
      <c r="D243" s="140" t="s">
        <v>1445</v>
      </c>
      <c r="E243" s="140" t="s">
        <v>1467</v>
      </c>
      <c r="F243" s="140" t="s">
        <v>1468</v>
      </c>
      <c r="G243" s="140" t="s">
        <v>1469</v>
      </c>
      <c r="H243" s="142">
        <v>44013</v>
      </c>
      <c r="I243" s="142"/>
      <c r="J243" s="139" t="str">
        <f t="shared" si="3"/>
        <v>EXT</v>
      </c>
    </row>
    <row r="244" spans="1:10">
      <c r="A244" s="140" t="s">
        <v>1032</v>
      </c>
      <c r="B244" s="140" t="s">
        <v>1470</v>
      </c>
      <c r="C244" s="140" t="s">
        <v>352</v>
      </c>
      <c r="D244" s="140" t="s">
        <v>1445</v>
      </c>
      <c r="E244" s="140" t="s">
        <v>1471</v>
      </c>
      <c r="F244" s="140" t="s">
        <v>1472</v>
      </c>
      <c r="G244" s="140" t="s">
        <v>753</v>
      </c>
      <c r="H244" s="142">
        <v>44013</v>
      </c>
      <c r="I244" s="142"/>
      <c r="J244" s="139" t="str">
        <f t="shared" si="3"/>
        <v>EXT</v>
      </c>
    </row>
    <row r="245" spans="1:10">
      <c r="A245" s="144" t="s">
        <v>735</v>
      </c>
      <c r="B245" s="144" t="s">
        <v>1473</v>
      </c>
      <c r="C245" s="144" t="s">
        <v>352</v>
      </c>
      <c r="D245" s="144" t="s">
        <v>1320</v>
      </c>
      <c r="E245" s="144" t="s">
        <v>1474</v>
      </c>
      <c r="F245" s="144" t="s">
        <v>1475</v>
      </c>
      <c r="G245" s="144" t="s">
        <v>1476</v>
      </c>
      <c r="H245" s="145">
        <v>44102</v>
      </c>
      <c r="I245" s="145"/>
      <c r="J245" s="139" t="str">
        <f t="shared" si="3"/>
        <v>EXT</v>
      </c>
    </row>
    <row r="246" spans="1:10">
      <c r="A246" s="144" t="s">
        <v>735</v>
      </c>
      <c r="B246" s="144" t="s">
        <v>1477</v>
      </c>
      <c r="C246" s="144" t="s">
        <v>352</v>
      </c>
      <c r="D246" s="144" t="s">
        <v>1320</v>
      </c>
      <c r="E246" s="144" t="s">
        <v>1478</v>
      </c>
      <c r="F246" s="144" t="s">
        <v>1479</v>
      </c>
      <c r="G246" s="144" t="s">
        <v>1476</v>
      </c>
      <c r="H246" s="145">
        <v>44102</v>
      </c>
      <c r="I246" s="145"/>
      <c r="J246" s="139" t="str">
        <f t="shared" si="3"/>
        <v>EXT</v>
      </c>
    </row>
    <row r="247" spans="1:10">
      <c r="A247" s="144" t="s">
        <v>735</v>
      </c>
      <c r="B247" s="144" t="s">
        <v>1480</v>
      </c>
      <c r="C247" s="144" t="s">
        <v>352</v>
      </c>
      <c r="D247" s="144" t="s">
        <v>1320</v>
      </c>
      <c r="E247" s="144" t="s">
        <v>1481</v>
      </c>
      <c r="F247" s="144" t="s">
        <v>1482</v>
      </c>
      <c r="G247" s="144" t="s">
        <v>1476</v>
      </c>
      <c r="H247" s="145">
        <v>44102</v>
      </c>
      <c r="I247" s="145"/>
      <c r="J247" s="139" t="str">
        <f t="shared" si="3"/>
        <v>EXT</v>
      </c>
    </row>
    <row r="248" spans="1:10">
      <c r="A248" s="144" t="s">
        <v>735</v>
      </c>
      <c r="B248" s="144" t="s">
        <v>1483</v>
      </c>
      <c r="C248" s="144" t="s">
        <v>352</v>
      </c>
      <c r="D248" s="144" t="s">
        <v>1320</v>
      </c>
      <c r="E248" s="144" t="s">
        <v>1484</v>
      </c>
      <c r="F248" s="144" t="s">
        <v>1485</v>
      </c>
      <c r="G248" s="144" t="s">
        <v>1476</v>
      </c>
      <c r="H248" s="145">
        <v>44102</v>
      </c>
      <c r="I248" s="145"/>
      <c r="J248" s="139" t="str">
        <f t="shared" si="3"/>
        <v>EXT</v>
      </c>
    </row>
    <row r="249" spans="1:10">
      <c r="A249" s="144" t="s">
        <v>1337</v>
      </c>
      <c r="B249" s="144" t="s">
        <v>1486</v>
      </c>
      <c r="C249" s="144" t="s">
        <v>352</v>
      </c>
      <c r="D249" s="144" t="s">
        <v>1487</v>
      </c>
      <c r="E249" s="144" t="s">
        <v>1488</v>
      </c>
      <c r="F249" s="144" t="s">
        <v>1489</v>
      </c>
      <c r="G249" s="144" t="s">
        <v>1490</v>
      </c>
      <c r="H249" s="145">
        <v>44102</v>
      </c>
      <c r="I249" s="146">
        <v>44111</v>
      </c>
      <c r="J249" s="139" t="str">
        <f t="shared" si="3"/>
        <v>EXT</v>
      </c>
    </row>
    <row r="250" spans="1:10">
      <c r="A250" s="144" t="s">
        <v>1337</v>
      </c>
      <c r="B250" s="144" t="s">
        <v>1491</v>
      </c>
      <c r="C250" s="144" t="s">
        <v>352</v>
      </c>
      <c r="D250" s="144" t="s">
        <v>1487</v>
      </c>
      <c r="E250" s="144" t="s">
        <v>1492</v>
      </c>
      <c r="F250" s="144" t="s">
        <v>1493</v>
      </c>
      <c r="G250" s="144" t="s">
        <v>1494</v>
      </c>
      <c r="H250" s="145">
        <v>44102</v>
      </c>
      <c r="I250" s="146">
        <v>44111</v>
      </c>
      <c r="J250" s="139" t="str">
        <f t="shared" si="3"/>
        <v>EXT</v>
      </c>
    </row>
    <row r="251" spans="1:10">
      <c r="A251" s="139" t="str">
        <f t="shared" ref="A251:A260" si="4">RIGHT(LEFT(B251,LEN(B251)-4),4)</f>
        <v>TEMP</v>
      </c>
      <c r="B251" s="139" t="s">
        <v>1495</v>
      </c>
      <c r="C251" s="139" t="s">
        <v>352</v>
      </c>
      <c r="D251" s="139" t="s">
        <v>618</v>
      </c>
      <c r="E251" s="139" t="s">
        <v>1495</v>
      </c>
      <c r="F251" s="139" t="s">
        <v>1496</v>
      </c>
      <c r="G251" s="139" t="s">
        <v>1497</v>
      </c>
      <c r="J251" s="139" t="str">
        <f t="shared" si="3"/>
        <v>INT</v>
      </c>
    </row>
    <row r="252" spans="1:10">
      <c r="A252" s="139" t="str">
        <f t="shared" si="4"/>
        <v>TEMP</v>
      </c>
      <c r="B252" s="139" t="s">
        <v>1498</v>
      </c>
      <c r="C252" s="139" t="s">
        <v>352</v>
      </c>
      <c r="D252" s="139" t="s">
        <v>618</v>
      </c>
      <c r="E252" s="139" t="s">
        <v>1498</v>
      </c>
      <c r="F252" s="139" t="s">
        <v>1499</v>
      </c>
      <c r="G252" s="139" t="s">
        <v>1500</v>
      </c>
      <c r="J252" s="139" t="str">
        <f t="shared" si="3"/>
        <v>INT</v>
      </c>
    </row>
    <row r="253" spans="1:10">
      <c r="A253" s="139" t="str">
        <f t="shared" si="4"/>
        <v>TEMP</v>
      </c>
      <c r="B253" s="139" t="s">
        <v>1501</v>
      </c>
      <c r="C253" s="139" t="s">
        <v>352</v>
      </c>
      <c r="D253" s="139" t="s">
        <v>618</v>
      </c>
      <c r="E253" s="139" t="s">
        <v>1501</v>
      </c>
      <c r="F253" s="139" t="s">
        <v>1502</v>
      </c>
      <c r="G253" s="139" t="s">
        <v>1503</v>
      </c>
      <c r="J253" s="139" t="str">
        <f t="shared" si="3"/>
        <v>INT</v>
      </c>
    </row>
    <row r="254" spans="1:10">
      <c r="A254" s="139" t="str">
        <f t="shared" si="4"/>
        <v>PSAL</v>
      </c>
      <c r="B254" s="139" t="s">
        <v>1504</v>
      </c>
      <c r="C254" s="139" t="s">
        <v>352</v>
      </c>
      <c r="D254" s="139" t="s">
        <v>618</v>
      </c>
      <c r="E254" s="139" t="s">
        <v>1504</v>
      </c>
      <c r="F254" s="139" t="s">
        <v>1505</v>
      </c>
      <c r="G254" s="139" t="s">
        <v>1506</v>
      </c>
      <c r="J254" s="139" t="str">
        <f t="shared" si="3"/>
        <v>INT</v>
      </c>
    </row>
    <row r="255" spans="1:10">
      <c r="A255" s="139" t="str">
        <f t="shared" si="4"/>
        <v>PSAL</v>
      </c>
      <c r="B255" s="139" t="s">
        <v>1507</v>
      </c>
      <c r="C255" s="139" t="s">
        <v>352</v>
      </c>
      <c r="D255" s="139" t="s">
        <v>618</v>
      </c>
      <c r="E255" s="139" t="s">
        <v>1507</v>
      </c>
      <c r="F255" s="139" t="s">
        <v>1508</v>
      </c>
      <c r="G255" s="139" t="s">
        <v>1509</v>
      </c>
      <c r="J255" s="139" t="str">
        <f t="shared" si="3"/>
        <v>INT</v>
      </c>
    </row>
    <row r="256" spans="1:10">
      <c r="A256" s="139" t="str">
        <f t="shared" si="4"/>
        <v>PSAL</v>
      </c>
      <c r="B256" s="139" t="s">
        <v>1510</v>
      </c>
      <c r="C256" s="139" t="s">
        <v>352</v>
      </c>
      <c r="D256" s="139" t="s">
        <v>618</v>
      </c>
      <c r="E256" s="139" t="s">
        <v>1510</v>
      </c>
      <c r="F256" s="139" t="s">
        <v>1511</v>
      </c>
      <c r="G256" s="139" t="s">
        <v>1512</v>
      </c>
      <c r="J256" s="139" t="str">
        <f t="shared" si="3"/>
        <v>INT</v>
      </c>
    </row>
    <row r="257" spans="1:11">
      <c r="A257" s="139" t="str">
        <f t="shared" si="4"/>
        <v>RVFL</v>
      </c>
      <c r="B257" s="139" t="s">
        <v>1513</v>
      </c>
      <c r="C257" s="139" t="s">
        <v>352</v>
      </c>
      <c r="D257" s="139" t="s">
        <v>618</v>
      </c>
      <c r="E257" s="139" t="s">
        <v>1513</v>
      </c>
      <c r="F257" s="139" t="s">
        <v>1514</v>
      </c>
      <c r="G257" s="139" t="s">
        <v>1515</v>
      </c>
      <c r="I257" s="143">
        <v>44111</v>
      </c>
      <c r="J257" s="139" t="str">
        <f t="shared" si="3"/>
        <v>INT</v>
      </c>
    </row>
    <row r="258" spans="1:11">
      <c r="A258" s="139" t="str">
        <f t="shared" si="4"/>
        <v>WIND</v>
      </c>
      <c r="B258" s="139" t="s">
        <v>1516</v>
      </c>
      <c r="C258" s="139" t="s">
        <v>352</v>
      </c>
      <c r="D258" s="139" t="s">
        <v>618</v>
      </c>
      <c r="E258" s="139" t="s">
        <v>1516</v>
      </c>
      <c r="F258" s="139" t="s">
        <v>1517</v>
      </c>
      <c r="G258" s="139" t="s">
        <v>1518</v>
      </c>
      <c r="I258" s="143">
        <v>44111</v>
      </c>
      <c r="J258" s="139" t="str">
        <f t="shared" ref="J258:J321" si="5">IF(D258="EMODnet Physics", "INT", "EXT")</f>
        <v>INT</v>
      </c>
    </row>
    <row r="259" spans="1:11">
      <c r="A259" s="139" t="str">
        <f t="shared" si="4"/>
        <v>WAVE</v>
      </c>
      <c r="B259" s="139" t="s">
        <v>1519</v>
      </c>
      <c r="C259" s="139" t="s">
        <v>352</v>
      </c>
      <c r="D259" s="139" t="s">
        <v>618</v>
      </c>
      <c r="E259" s="139" t="s">
        <v>1519</v>
      </c>
      <c r="F259" s="139" t="s">
        <v>1520</v>
      </c>
      <c r="G259" s="139" t="s">
        <v>1521</v>
      </c>
      <c r="I259" s="143">
        <v>44111</v>
      </c>
      <c r="J259" s="139" t="str">
        <f t="shared" si="5"/>
        <v>INT</v>
      </c>
    </row>
    <row r="260" spans="1:11">
      <c r="A260" s="139" t="str">
        <f t="shared" si="4"/>
        <v>TSMA</v>
      </c>
      <c r="B260" s="139" t="s">
        <v>1522</v>
      </c>
      <c r="C260" s="139" t="s">
        <v>352</v>
      </c>
      <c r="D260" s="139" t="s">
        <v>618</v>
      </c>
      <c r="E260" s="139" t="s">
        <v>1522</v>
      </c>
      <c r="F260" s="139" t="s">
        <v>1523</v>
      </c>
      <c r="G260" s="139" t="s">
        <v>1524</v>
      </c>
      <c r="J260" s="139" t="str">
        <f t="shared" si="5"/>
        <v>INT</v>
      </c>
    </row>
    <row r="261" spans="1:11">
      <c r="A261" s="139" t="s">
        <v>673</v>
      </c>
      <c r="B261" s="139" t="s">
        <v>1525</v>
      </c>
      <c r="C261" s="139" t="s">
        <v>352</v>
      </c>
      <c r="D261" s="139" t="s">
        <v>618</v>
      </c>
      <c r="E261" s="139" t="s">
        <v>1525</v>
      </c>
      <c r="F261" s="139" t="s">
        <v>1526</v>
      </c>
      <c r="G261" s="139" t="s">
        <v>1527</v>
      </c>
      <c r="J261" s="139" t="str">
        <f t="shared" si="5"/>
        <v>INT</v>
      </c>
    </row>
    <row r="262" spans="1:11">
      <c r="A262" s="139" t="s">
        <v>673</v>
      </c>
      <c r="B262" s="139" t="s">
        <v>1528</v>
      </c>
      <c r="C262" s="139" t="s">
        <v>352</v>
      </c>
      <c r="D262" s="139" t="s">
        <v>618</v>
      </c>
      <c r="E262" s="139" t="s">
        <v>1528</v>
      </c>
      <c r="F262" s="139" t="s">
        <v>1529</v>
      </c>
      <c r="G262" s="139" t="s">
        <v>1530</v>
      </c>
      <c r="J262" s="139" t="str">
        <f t="shared" si="5"/>
        <v>INT</v>
      </c>
    </row>
    <row r="263" spans="1:11">
      <c r="A263" s="139" t="str">
        <f t="shared" ref="A263:A271" si="6">RIGHT(LEFT(B263,LEN(B263)-4),4)</f>
        <v>SLEV</v>
      </c>
      <c r="B263" s="139" t="s">
        <v>1531</v>
      </c>
      <c r="C263" s="139" t="s">
        <v>352</v>
      </c>
      <c r="D263" s="139" t="s">
        <v>618</v>
      </c>
      <c r="E263" s="139" t="s">
        <v>1531</v>
      </c>
      <c r="F263" s="139" t="s">
        <v>1532</v>
      </c>
      <c r="G263" s="139" t="s">
        <v>1533</v>
      </c>
      <c r="I263" s="143">
        <v>44012</v>
      </c>
      <c r="J263" s="139" t="str">
        <f t="shared" si="5"/>
        <v>INT</v>
      </c>
    </row>
    <row r="264" spans="1:11">
      <c r="A264" s="139" t="str">
        <f t="shared" si="6"/>
        <v>SLEV</v>
      </c>
      <c r="B264" s="139" t="s">
        <v>1534</v>
      </c>
      <c r="C264" s="139" t="s">
        <v>352</v>
      </c>
      <c r="D264" s="139" t="s">
        <v>618</v>
      </c>
      <c r="E264" s="139" t="s">
        <v>1534</v>
      </c>
      <c r="F264" s="139" t="s">
        <v>1535</v>
      </c>
      <c r="G264" s="139" t="s">
        <v>1536</v>
      </c>
      <c r="I264" s="143">
        <v>44012</v>
      </c>
      <c r="J264" s="139" t="str">
        <f t="shared" si="5"/>
        <v>INT</v>
      </c>
    </row>
    <row r="265" spans="1:11">
      <c r="A265" s="139" t="str">
        <f t="shared" si="6"/>
        <v>SLEV</v>
      </c>
      <c r="B265" s="139" t="s">
        <v>1537</v>
      </c>
      <c r="C265" s="139" t="s">
        <v>352</v>
      </c>
      <c r="D265" s="139" t="s">
        <v>618</v>
      </c>
      <c r="E265" s="139" t="s">
        <v>1537</v>
      </c>
      <c r="F265" s="139" t="s">
        <v>1538</v>
      </c>
      <c r="G265" s="139" t="s">
        <v>1539</v>
      </c>
      <c r="I265" s="143">
        <v>44012</v>
      </c>
      <c r="J265" s="139" t="str">
        <f t="shared" si="5"/>
        <v>INT</v>
      </c>
    </row>
    <row r="266" spans="1:11">
      <c r="A266" s="139" t="str">
        <f t="shared" si="6"/>
        <v>SLEV</v>
      </c>
      <c r="B266" s="139" t="s">
        <v>1540</v>
      </c>
      <c r="C266" s="139" t="s">
        <v>352</v>
      </c>
      <c r="D266" s="139" t="s">
        <v>618</v>
      </c>
      <c r="E266" s="139" t="s">
        <v>1540</v>
      </c>
      <c r="F266" s="139" t="s">
        <v>1541</v>
      </c>
      <c r="G266" s="139" t="s">
        <v>1542</v>
      </c>
      <c r="I266" s="143">
        <v>44012</v>
      </c>
      <c r="J266" s="139" t="str">
        <f t="shared" si="5"/>
        <v>INT</v>
      </c>
    </row>
    <row r="267" spans="1:11">
      <c r="A267" s="139" t="str">
        <f t="shared" si="6"/>
        <v>SLEV</v>
      </c>
      <c r="B267" s="139" t="s">
        <v>1543</v>
      </c>
      <c r="C267" s="139" t="s">
        <v>352</v>
      </c>
      <c r="D267" s="139" t="s">
        <v>618</v>
      </c>
      <c r="E267" s="139" t="s">
        <v>1543</v>
      </c>
      <c r="F267" s="139" t="s">
        <v>1544</v>
      </c>
      <c r="G267" s="139" t="s">
        <v>1545</v>
      </c>
      <c r="I267" s="143">
        <v>44012</v>
      </c>
      <c r="J267" s="139" t="str">
        <f t="shared" si="5"/>
        <v>INT</v>
      </c>
    </row>
    <row r="268" spans="1:11">
      <c r="A268" s="139" t="str">
        <f t="shared" si="6"/>
        <v>SIEX</v>
      </c>
      <c r="B268" s="139" t="s">
        <v>1546</v>
      </c>
      <c r="C268" s="139" t="s">
        <v>352</v>
      </c>
      <c r="D268" s="139" t="s">
        <v>618</v>
      </c>
      <c r="E268" s="139" t="s">
        <v>1546</v>
      </c>
      <c r="F268" s="139" t="s">
        <v>1547</v>
      </c>
      <c r="G268" s="139" t="s">
        <v>1548</v>
      </c>
      <c r="I268" s="143">
        <v>44111</v>
      </c>
      <c r="J268" s="139" t="str">
        <f t="shared" si="5"/>
        <v>INT</v>
      </c>
    </row>
    <row r="269" spans="1:11">
      <c r="A269" s="139" t="str">
        <f t="shared" si="6"/>
        <v>SIEX</v>
      </c>
      <c r="B269" s="139" t="s">
        <v>1549</v>
      </c>
      <c r="C269" s="139" t="s">
        <v>352</v>
      </c>
      <c r="D269" s="139" t="s">
        <v>618</v>
      </c>
      <c r="E269" s="139" t="s">
        <v>1549</v>
      </c>
      <c r="F269" s="139" t="s">
        <v>1550</v>
      </c>
      <c r="G269" s="139" t="s">
        <v>1551</v>
      </c>
      <c r="I269" s="143">
        <v>44111</v>
      </c>
      <c r="J269" s="139" t="str">
        <f t="shared" si="5"/>
        <v>INT</v>
      </c>
    </row>
    <row r="270" spans="1:11">
      <c r="A270" s="139" t="str">
        <f t="shared" si="6"/>
        <v>PSAL</v>
      </c>
      <c r="B270" s="139" t="s">
        <v>1552</v>
      </c>
      <c r="C270" s="139" t="s">
        <v>352</v>
      </c>
      <c r="D270" s="139" t="s">
        <v>618</v>
      </c>
      <c r="E270" s="139" t="s">
        <v>1552</v>
      </c>
      <c r="F270" s="139" t="s">
        <v>1553</v>
      </c>
      <c r="G270" s="139" t="s">
        <v>1554</v>
      </c>
      <c r="H270" s="143">
        <v>43983</v>
      </c>
      <c r="J270" s="139" t="str">
        <f t="shared" si="5"/>
        <v>INT</v>
      </c>
    </row>
    <row r="271" spans="1:11">
      <c r="A271" s="139" t="str">
        <f t="shared" si="6"/>
        <v>RFVL</v>
      </c>
      <c r="B271" s="139" t="s">
        <v>1555</v>
      </c>
      <c r="C271" s="139" t="s">
        <v>352</v>
      </c>
      <c r="D271" s="139" t="s">
        <v>618</v>
      </c>
      <c r="E271" s="139" t="s">
        <v>1555</v>
      </c>
      <c r="F271" s="139" t="s">
        <v>1556</v>
      </c>
      <c r="G271" s="139" t="s">
        <v>1557</v>
      </c>
      <c r="H271" s="143">
        <v>43952</v>
      </c>
      <c r="J271" s="139" t="str">
        <f t="shared" si="5"/>
        <v>INT</v>
      </c>
    </row>
    <row r="272" spans="1:11">
      <c r="A272" s="139" t="s">
        <v>682</v>
      </c>
      <c r="B272" s="139" t="s">
        <v>1575</v>
      </c>
      <c r="C272" s="139" t="s">
        <v>352</v>
      </c>
      <c r="D272" s="139" t="s">
        <v>618</v>
      </c>
      <c r="E272" s="139" t="s">
        <v>1575</v>
      </c>
      <c r="F272" s="139" t="s">
        <v>1584</v>
      </c>
      <c r="G272" s="139" t="s">
        <v>1558</v>
      </c>
      <c r="I272" s="143">
        <v>44111</v>
      </c>
      <c r="J272" s="139" t="str">
        <f t="shared" si="5"/>
        <v>INT</v>
      </c>
      <c r="K272" s="147"/>
    </row>
    <row r="273" spans="1:11">
      <c r="A273" s="139" t="s">
        <v>682</v>
      </c>
      <c r="B273" s="139" t="s">
        <v>1575</v>
      </c>
      <c r="C273" s="139" t="s">
        <v>352</v>
      </c>
      <c r="D273" s="139" t="s">
        <v>618</v>
      </c>
      <c r="E273" s="139" t="s">
        <v>1575</v>
      </c>
      <c r="F273" s="139" t="s">
        <v>1585</v>
      </c>
      <c r="G273" s="139" t="s">
        <v>1558</v>
      </c>
      <c r="I273" s="143">
        <v>44111</v>
      </c>
      <c r="J273" s="139" t="str">
        <f t="shared" si="5"/>
        <v>INT</v>
      </c>
      <c r="K273" s="147"/>
    </row>
    <row r="274" spans="1:11">
      <c r="A274" s="139" t="s">
        <v>699</v>
      </c>
      <c r="B274" s="139" t="s">
        <v>1576</v>
      </c>
      <c r="C274" s="139" t="s">
        <v>352</v>
      </c>
      <c r="D274" s="139" t="s">
        <v>1559</v>
      </c>
      <c r="E274" s="139" t="s">
        <v>1576</v>
      </c>
      <c r="F274" s="139" t="s">
        <v>1586</v>
      </c>
      <c r="G274" s="139" t="s">
        <v>1560</v>
      </c>
      <c r="I274" s="143">
        <v>44111</v>
      </c>
      <c r="J274" s="139" t="str">
        <f t="shared" si="5"/>
        <v>EXT</v>
      </c>
      <c r="K274" s="147"/>
    </row>
    <row r="275" spans="1:11">
      <c r="A275" s="139" t="s">
        <v>616</v>
      </c>
      <c r="B275" s="139" t="s">
        <v>1577</v>
      </c>
      <c r="C275" s="139" t="s">
        <v>352</v>
      </c>
      <c r="D275" s="139" t="s">
        <v>1561</v>
      </c>
      <c r="E275" s="139" t="s">
        <v>1577</v>
      </c>
      <c r="F275" s="139" t="s">
        <v>1587</v>
      </c>
      <c r="G275" s="139" t="s">
        <v>1562</v>
      </c>
      <c r="I275" s="143">
        <v>44111</v>
      </c>
      <c r="J275" s="139" t="str">
        <f t="shared" si="5"/>
        <v>EXT</v>
      </c>
      <c r="K275" s="147"/>
    </row>
    <row r="276" spans="1:11">
      <c r="A276" s="139" t="s">
        <v>586</v>
      </c>
      <c r="B276" s="139" t="s">
        <v>1578</v>
      </c>
      <c r="C276" s="139" t="s">
        <v>352</v>
      </c>
      <c r="D276" s="139" t="s">
        <v>1559</v>
      </c>
      <c r="E276" s="139" t="s">
        <v>1578</v>
      </c>
      <c r="F276" s="139" t="s">
        <v>1588</v>
      </c>
      <c r="J276" s="139" t="str">
        <f t="shared" si="5"/>
        <v>EXT</v>
      </c>
      <c r="K276" s="147"/>
    </row>
    <row r="277" spans="1:11">
      <c r="A277" s="139" t="s">
        <v>586</v>
      </c>
      <c r="B277" s="139" t="s">
        <v>1579</v>
      </c>
      <c r="C277" s="139" t="s">
        <v>352</v>
      </c>
      <c r="D277" s="139" t="s">
        <v>588</v>
      </c>
      <c r="E277" s="139" t="s">
        <v>1579</v>
      </c>
      <c r="F277" s="139" t="s">
        <v>1589</v>
      </c>
      <c r="G277" s="139" t="s">
        <v>1563</v>
      </c>
      <c r="J277" s="139" t="str">
        <f t="shared" si="5"/>
        <v>EXT</v>
      </c>
      <c r="K277" s="147"/>
    </row>
    <row r="278" spans="1:11">
      <c r="A278" s="139" t="s">
        <v>673</v>
      </c>
      <c r="B278" s="139" t="s">
        <v>1580</v>
      </c>
      <c r="C278" s="139" t="s">
        <v>352</v>
      </c>
      <c r="D278" s="139" t="s">
        <v>618</v>
      </c>
      <c r="E278" s="139" t="s">
        <v>1580</v>
      </c>
      <c r="F278" s="139" t="s">
        <v>1590</v>
      </c>
      <c r="J278" s="139" t="str">
        <f t="shared" si="5"/>
        <v>INT</v>
      </c>
      <c r="K278" s="147"/>
    </row>
    <row r="279" spans="1:11">
      <c r="A279" s="139" t="s">
        <v>1296</v>
      </c>
      <c r="B279" s="139" t="s">
        <v>1581</v>
      </c>
      <c r="C279" s="139" t="s">
        <v>352</v>
      </c>
      <c r="D279" s="139" t="s">
        <v>618</v>
      </c>
      <c r="E279" s="139" t="s">
        <v>1581</v>
      </c>
      <c r="F279" s="139" t="s">
        <v>1591</v>
      </c>
      <c r="G279" s="139" t="s">
        <v>1564</v>
      </c>
      <c r="J279" s="139" t="str">
        <f t="shared" si="5"/>
        <v>INT</v>
      </c>
      <c r="K279" s="147"/>
    </row>
    <row r="280" spans="1:11">
      <c r="A280" s="139" t="s">
        <v>586</v>
      </c>
      <c r="B280" s="139" t="s">
        <v>1582</v>
      </c>
      <c r="C280" s="139" t="s">
        <v>352</v>
      </c>
      <c r="D280" s="139" t="s">
        <v>1565</v>
      </c>
      <c r="E280" s="139" t="s">
        <v>1582</v>
      </c>
      <c r="F280" s="139" t="s">
        <v>1592</v>
      </c>
      <c r="J280" s="139" t="str">
        <f t="shared" si="5"/>
        <v>EXT</v>
      </c>
      <c r="K280" s="147"/>
    </row>
    <row r="281" spans="1:11">
      <c r="A281" s="139" t="s">
        <v>682</v>
      </c>
      <c r="B281" s="139" t="s">
        <v>1583</v>
      </c>
      <c r="C281" s="139" t="s">
        <v>352</v>
      </c>
      <c r="D281" s="139" t="s">
        <v>618</v>
      </c>
      <c r="E281" s="139" t="s">
        <v>1583</v>
      </c>
      <c r="F281" s="139" t="s">
        <v>1593</v>
      </c>
      <c r="G281" s="139" t="s">
        <v>1558</v>
      </c>
      <c r="I281" s="143">
        <v>44111</v>
      </c>
      <c r="J281" s="139" t="str">
        <f t="shared" si="5"/>
        <v>INT</v>
      </c>
      <c r="K281" s="147"/>
    </row>
    <row r="282" spans="1:11">
      <c r="A282" s="139" t="s">
        <v>735</v>
      </c>
      <c r="B282" s="139" t="s">
        <v>1566</v>
      </c>
      <c r="C282" s="139" t="s">
        <v>352</v>
      </c>
      <c r="D282" s="139" t="str">
        <f>E282</f>
        <v>GLODAP</v>
      </c>
      <c r="E282" s="139" t="s">
        <v>1566</v>
      </c>
      <c r="F282" s="139" t="s">
        <v>1567</v>
      </c>
      <c r="G282" s="139" t="s">
        <v>1566</v>
      </c>
      <c r="I282" s="143">
        <v>44012</v>
      </c>
      <c r="J282" s="139" t="str">
        <f t="shared" si="5"/>
        <v>EXT</v>
      </c>
    </row>
    <row r="283" spans="1:11">
      <c r="A283" s="139" t="s">
        <v>735</v>
      </c>
      <c r="B283" s="139" t="s">
        <v>1568</v>
      </c>
      <c r="C283" s="139" t="s">
        <v>352</v>
      </c>
      <c r="D283" s="139" t="str">
        <f>E283</f>
        <v>SOCAT</v>
      </c>
      <c r="E283" s="139" t="s">
        <v>1568</v>
      </c>
      <c r="F283" s="139" t="s">
        <v>1594</v>
      </c>
      <c r="G283" s="139" t="s">
        <v>1568</v>
      </c>
      <c r="I283" s="143">
        <v>44012</v>
      </c>
      <c r="J283" s="139" t="str">
        <f t="shared" si="5"/>
        <v>EXT</v>
      </c>
    </row>
    <row r="284" spans="1:11">
      <c r="A284" s="139" t="s">
        <v>799</v>
      </c>
      <c r="B284" s="139" t="s">
        <v>1569</v>
      </c>
      <c r="C284" s="139" t="s">
        <v>352</v>
      </c>
      <c r="D284" s="139" t="s">
        <v>618</v>
      </c>
      <c r="E284" s="139" t="s">
        <v>1569</v>
      </c>
      <c r="F284" s="139" t="s">
        <v>1570</v>
      </c>
      <c r="G284" s="139" t="s">
        <v>1554</v>
      </c>
      <c r="J284" s="139" t="str">
        <f t="shared" si="5"/>
        <v>INT</v>
      </c>
    </row>
    <row r="285" spans="1:11">
      <c r="A285" s="139" t="s">
        <v>799</v>
      </c>
      <c r="B285" s="139" t="s">
        <v>1571</v>
      </c>
      <c r="C285" s="139" t="s">
        <v>352</v>
      </c>
      <c r="D285" s="139" t="s">
        <v>618</v>
      </c>
      <c r="E285" s="139" t="s">
        <v>1571</v>
      </c>
      <c r="F285" s="139" t="s">
        <v>1572</v>
      </c>
      <c r="G285" s="139" t="s">
        <v>1554</v>
      </c>
      <c r="J285" s="139" t="str">
        <f t="shared" si="5"/>
        <v>INT</v>
      </c>
    </row>
    <row r="286" spans="1:11">
      <c r="A286" s="139" t="s">
        <v>616</v>
      </c>
      <c r="B286" s="139" t="s">
        <v>1573</v>
      </c>
      <c r="C286" s="139" t="s">
        <v>352</v>
      </c>
      <c r="D286" s="139" t="s">
        <v>618</v>
      </c>
      <c r="E286" s="139" t="s">
        <v>1573</v>
      </c>
      <c r="F286" s="139" t="s">
        <v>1574</v>
      </c>
      <c r="G286" s="139" t="s">
        <v>1595</v>
      </c>
      <c r="J286" s="139" t="str">
        <f t="shared" si="5"/>
        <v>INT</v>
      </c>
    </row>
    <row r="287" spans="1:11">
      <c r="A287" s="139" t="s">
        <v>799</v>
      </c>
      <c r="B287" s="139" t="s">
        <v>1596</v>
      </c>
      <c r="C287" s="139" t="s">
        <v>352</v>
      </c>
      <c r="D287" s="139" t="s">
        <v>618</v>
      </c>
      <c r="E287" s="139" t="s">
        <v>1596</v>
      </c>
      <c r="F287" s="139" t="s">
        <v>1598</v>
      </c>
      <c r="G287" s="139" t="s">
        <v>1597</v>
      </c>
      <c r="I287" s="143" t="s">
        <v>1724</v>
      </c>
      <c r="J287" s="139" t="str">
        <f t="shared" si="5"/>
        <v>INT</v>
      </c>
      <c r="K287" s="148"/>
    </row>
    <row r="288" spans="1:11">
      <c r="A288" s="139" t="s">
        <v>616</v>
      </c>
      <c r="B288" s="139" t="s">
        <v>1599</v>
      </c>
      <c r="C288" s="139" t="s">
        <v>352</v>
      </c>
      <c r="D288" s="139" t="s">
        <v>618</v>
      </c>
      <c r="E288" s="139" t="s">
        <v>1599</v>
      </c>
      <c r="F288" s="139" t="s">
        <v>1598</v>
      </c>
      <c r="G288" s="139" t="s">
        <v>1600</v>
      </c>
      <c r="I288" s="143">
        <v>44111</v>
      </c>
      <c r="J288" s="139" t="str">
        <f t="shared" si="5"/>
        <v>INT</v>
      </c>
      <c r="K288" s="148"/>
    </row>
    <row r="289" spans="1:11">
      <c r="A289" s="139" t="s">
        <v>616</v>
      </c>
      <c r="B289" s="139" t="s">
        <v>1601</v>
      </c>
      <c r="C289" s="139" t="s">
        <v>352</v>
      </c>
      <c r="D289" s="139" t="s">
        <v>618</v>
      </c>
      <c r="E289" s="139" t="s">
        <v>1601</v>
      </c>
      <c r="F289" s="139" t="s">
        <v>1598</v>
      </c>
      <c r="G289" s="139" t="s">
        <v>1602</v>
      </c>
      <c r="I289" s="143">
        <v>44111</v>
      </c>
      <c r="J289" s="139" t="str">
        <f t="shared" si="5"/>
        <v>INT</v>
      </c>
      <c r="K289" s="148"/>
    </row>
    <row r="290" spans="1:11">
      <c r="A290" s="139" t="s">
        <v>586</v>
      </c>
      <c r="B290" s="139" t="s">
        <v>1603</v>
      </c>
      <c r="C290" s="139" t="s">
        <v>352</v>
      </c>
      <c r="D290" s="139" t="s">
        <v>618</v>
      </c>
      <c r="E290" s="139" t="s">
        <v>1603</v>
      </c>
      <c r="F290" s="139" t="s">
        <v>1598</v>
      </c>
      <c r="G290" s="139" t="s">
        <v>1604</v>
      </c>
      <c r="I290" s="143" t="s">
        <v>1724</v>
      </c>
      <c r="J290" s="139" t="str">
        <f t="shared" si="5"/>
        <v>INT</v>
      </c>
      <c r="K290" s="148"/>
    </row>
    <row r="291" spans="1:11">
      <c r="A291" s="139" t="s">
        <v>799</v>
      </c>
      <c r="B291" s="139" t="s">
        <v>1582</v>
      </c>
      <c r="C291" s="139" t="s">
        <v>352</v>
      </c>
      <c r="D291" s="139" t="s">
        <v>618</v>
      </c>
      <c r="E291" s="139" t="s">
        <v>1582</v>
      </c>
      <c r="F291" s="139" t="s">
        <v>1598</v>
      </c>
      <c r="G291" s="139" t="s">
        <v>1605</v>
      </c>
      <c r="I291" s="143" t="s">
        <v>1724</v>
      </c>
      <c r="J291" s="139" t="str">
        <f t="shared" si="5"/>
        <v>INT</v>
      </c>
      <c r="K291" s="148"/>
    </row>
    <row r="292" spans="1:11">
      <c r="A292" s="139" t="s">
        <v>586</v>
      </c>
      <c r="B292" s="139" t="s">
        <v>1606</v>
      </c>
      <c r="C292" s="139" t="s">
        <v>352</v>
      </c>
      <c r="D292" s="139" t="s">
        <v>618</v>
      </c>
      <c r="E292" s="139" t="s">
        <v>1606</v>
      </c>
      <c r="F292" s="139" t="s">
        <v>1598</v>
      </c>
      <c r="G292" s="139" t="s">
        <v>1607</v>
      </c>
      <c r="I292" s="143" t="s">
        <v>1724</v>
      </c>
      <c r="J292" s="139" t="str">
        <f t="shared" si="5"/>
        <v>INT</v>
      </c>
      <c r="K292" s="148"/>
    </row>
    <row r="293" spans="1:11">
      <c r="A293" s="139" t="s">
        <v>651</v>
      </c>
      <c r="B293" s="139" t="s">
        <v>1608</v>
      </c>
      <c r="C293" s="139" t="s">
        <v>352</v>
      </c>
      <c r="D293" s="139" t="s">
        <v>618</v>
      </c>
      <c r="E293" s="139" t="s">
        <v>1608</v>
      </c>
      <c r="F293" s="139" t="s">
        <v>1598</v>
      </c>
      <c r="G293" s="139" t="s">
        <v>1609</v>
      </c>
      <c r="I293" s="143" t="s">
        <v>1724</v>
      </c>
      <c r="J293" s="139" t="str">
        <f t="shared" si="5"/>
        <v>INT</v>
      </c>
      <c r="K293" s="148"/>
    </row>
    <row r="294" spans="1:11">
      <c r="A294" s="139" t="s">
        <v>616</v>
      </c>
      <c r="B294" s="139" t="s">
        <v>1610</v>
      </c>
      <c r="C294" s="139" t="s">
        <v>352</v>
      </c>
      <c r="D294" s="139" t="s">
        <v>618</v>
      </c>
      <c r="E294" s="139" t="s">
        <v>1610</v>
      </c>
      <c r="F294" s="139" t="s">
        <v>1598</v>
      </c>
      <c r="G294" s="139" t="s">
        <v>1611</v>
      </c>
      <c r="I294" s="143" t="s">
        <v>1724</v>
      </c>
      <c r="J294" s="139" t="str">
        <f t="shared" si="5"/>
        <v>INT</v>
      </c>
      <c r="K294" s="148"/>
    </row>
    <row r="295" spans="1:11">
      <c r="A295" s="139" t="s">
        <v>586</v>
      </c>
      <c r="B295" s="139" t="s">
        <v>1612</v>
      </c>
      <c r="C295" s="139" t="s">
        <v>352</v>
      </c>
      <c r="D295" s="139" t="s">
        <v>618</v>
      </c>
      <c r="E295" s="139" t="s">
        <v>1612</v>
      </c>
      <c r="F295" s="139" t="s">
        <v>1598</v>
      </c>
      <c r="G295" s="139" t="s">
        <v>1613</v>
      </c>
      <c r="I295" s="143" t="s">
        <v>1724</v>
      </c>
      <c r="J295" s="139" t="str">
        <f t="shared" si="5"/>
        <v>INT</v>
      </c>
      <c r="K295" s="148"/>
    </row>
    <row r="296" spans="1:11">
      <c r="A296" s="139" t="s">
        <v>586</v>
      </c>
      <c r="B296" s="139" t="s">
        <v>1614</v>
      </c>
      <c r="C296" s="139" t="s">
        <v>352</v>
      </c>
      <c r="D296" s="139" t="s">
        <v>618</v>
      </c>
      <c r="E296" s="139" t="s">
        <v>1614</v>
      </c>
      <c r="F296" s="139" t="s">
        <v>1598</v>
      </c>
      <c r="G296" s="139" t="s">
        <v>1615</v>
      </c>
      <c r="I296" s="143" t="s">
        <v>1724</v>
      </c>
      <c r="J296" s="139" t="str">
        <f t="shared" si="5"/>
        <v>INT</v>
      </c>
      <c r="K296" s="148"/>
    </row>
    <row r="297" spans="1:11">
      <c r="A297" s="139" t="s">
        <v>586</v>
      </c>
      <c r="B297" s="139" t="s">
        <v>1616</v>
      </c>
      <c r="C297" s="139" t="s">
        <v>352</v>
      </c>
      <c r="D297" s="139" t="s">
        <v>618</v>
      </c>
      <c r="E297" s="139" t="s">
        <v>1616</v>
      </c>
      <c r="F297" s="139" t="s">
        <v>1598</v>
      </c>
      <c r="G297" s="139" t="s">
        <v>1617</v>
      </c>
      <c r="I297" s="143" t="s">
        <v>1724</v>
      </c>
      <c r="J297" s="139" t="str">
        <f t="shared" si="5"/>
        <v>INT</v>
      </c>
      <c r="K297" s="148"/>
    </row>
    <row r="298" spans="1:11">
      <c r="A298" s="139" t="s">
        <v>699</v>
      </c>
      <c r="B298" s="139" t="s">
        <v>1618</v>
      </c>
      <c r="C298" s="139" t="s">
        <v>352</v>
      </c>
      <c r="D298" s="139" t="s">
        <v>618</v>
      </c>
      <c r="E298" s="139" t="s">
        <v>1618</v>
      </c>
      <c r="F298" s="139" t="s">
        <v>1598</v>
      </c>
      <c r="G298" s="139" t="s">
        <v>1619</v>
      </c>
      <c r="I298" s="143" t="s">
        <v>1724</v>
      </c>
      <c r="J298" s="139" t="str">
        <f t="shared" si="5"/>
        <v>INT</v>
      </c>
      <c r="K298" s="148"/>
    </row>
    <row r="299" spans="1:11">
      <c r="A299" s="139" t="s">
        <v>799</v>
      </c>
      <c r="B299" s="139" t="s">
        <v>1620</v>
      </c>
      <c r="C299" s="139" t="s">
        <v>352</v>
      </c>
      <c r="D299" s="139" t="s">
        <v>618</v>
      </c>
      <c r="E299" s="139" t="s">
        <v>1620</v>
      </c>
      <c r="F299" s="139" t="s">
        <v>1598</v>
      </c>
      <c r="G299" s="139" t="s">
        <v>1621</v>
      </c>
      <c r="I299" s="143" t="s">
        <v>1724</v>
      </c>
      <c r="J299" s="139" t="str">
        <f t="shared" si="5"/>
        <v>INT</v>
      </c>
      <c r="K299" s="148"/>
    </row>
    <row r="300" spans="1:11">
      <c r="A300" s="139" t="s">
        <v>799</v>
      </c>
      <c r="B300" s="139" t="s">
        <v>1622</v>
      </c>
      <c r="C300" s="139" t="s">
        <v>352</v>
      </c>
      <c r="D300" s="139" t="s">
        <v>618</v>
      </c>
      <c r="E300" s="139" t="s">
        <v>1622</v>
      </c>
      <c r="F300" s="139" t="s">
        <v>1598</v>
      </c>
      <c r="G300" s="139" t="s">
        <v>1623</v>
      </c>
      <c r="I300" s="143" t="s">
        <v>1724</v>
      </c>
      <c r="J300" s="139" t="str">
        <f t="shared" si="5"/>
        <v>INT</v>
      </c>
      <c r="K300" s="148"/>
    </row>
    <row r="301" spans="1:11">
      <c r="A301" s="139" t="s">
        <v>586</v>
      </c>
      <c r="B301" s="139" t="s">
        <v>1624</v>
      </c>
      <c r="C301" s="139" t="s">
        <v>352</v>
      </c>
      <c r="D301" s="139" t="s">
        <v>618</v>
      </c>
      <c r="E301" s="139" t="s">
        <v>1624</v>
      </c>
      <c r="F301" s="139" t="s">
        <v>1598</v>
      </c>
      <c r="G301" s="139" t="s">
        <v>1625</v>
      </c>
      <c r="I301" s="143" t="s">
        <v>1724</v>
      </c>
      <c r="J301" s="139" t="str">
        <f t="shared" si="5"/>
        <v>INT</v>
      </c>
      <c r="K301" s="148"/>
    </row>
    <row r="302" spans="1:11">
      <c r="A302" s="139" t="s">
        <v>799</v>
      </c>
      <c r="B302" s="139" t="s">
        <v>1626</v>
      </c>
      <c r="C302" s="139" t="s">
        <v>352</v>
      </c>
      <c r="D302" s="139" t="s">
        <v>618</v>
      </c>
      <c r="E302" s="139" t="s">
        <v>1626</v>
      </c>
      <c r="F302" s="139" t="s">
        <v>1598</v>
      </c>
      <c r="G302" s="139" t="s">
        <v>1627</v>
      </c>
      <c r="I302" s="143" t="s">
        <v>1724</v>
      </c>
      <c r="J302" s="139" t="str">
        <f t="shared" si="5"/>
        <v>INT</v>
      </c>
      <c r="K302" s="148"/>
    </row>
    <row r="303" spans="1:11">
      <c r="A303" s="139" t="s">
        <v>586</v>
      </c>
      <c r="B303" s="139" t="s">
        <v>1628</v>
      </c>
      <c r="C303" s="139" t="s">
        <v>352</v>
      </c>
      <c r="D303" s="139" t="s">
        <v>618</v>
      </c>
      <c r="E303" s="139" t="s">
        <v>1628</v>
      </c>
      <c r="F303" s="139" t="s">
        <v>1598</v>
      </c>
      <c r="G303" s="139" t="s">
        <v>1629</v>
      </c>
      <c r="I303" s="143" t="s">
        <v>1724</v>
      </c>
      <c r="J303" s="139" t="str">
        <f t="shared" si="5"/>
        <v>INT</v>
      </c>
      <c r="K303" s="148"/>
    </row>
    <row r="304" spans="1:11">
      <c r="A304" s="139" t="s">
        <v>799</v>
      </c>
      <c r="B304" s="139" t="s">
        <v>1630</v>
      </c>
      <c r="C304" s="139" t="s">
        <v>352</v>
      </c>
      <c r="D304" s="139" t="s">
        <v>618</v>
      </c>
      <c r="E304" s="139" t="s">
        <v>1630</v>
      </c>
      <c r="F304" s="139" t="s">
        <v>1598</v>
      </c>
      <c r="G304" s="139" t="s">
        <v>1631</v>
      </c>
      <c r="I304" s="143" t="s">
        <v>1724</v>
      </c>
      <c r="J304" s="139" t="str">
        <f t="shared" si="5"/>
        <v>INT</v>
      </c>
      <c r="K304" s="148"/>
    </row>
    <row r="305" spans="1:11">
      <c r="A305" s="139" t="s">
        <v>799</v>
      </c>
      <c r="B305" s="139" t="s">
        <v>1632</v>
      </c>
      <c r="C305" s="139" t="s">
        <v>352</v>
      </c>
      <c r="D305" s="139" t="s">
        <v>618</v>
      </c>
      <c r="E305" s="139" t="s">
        <v>1632</v>
      </c>
      <c r="F305" s="139" t="s">
        <v>1598</v>
      </c>
      <c r="G305" s="139" t="s">
        <v>1633</v>
      </c>
      <c r="I305" s="143" t="s">
        <v>1724</v>
      </c>
      <c r="J305" s="139" t="str">
        <f t="shared" si="5"/>
        <v>INT</v>
      </c>
      <c r="K305" s="148"/>
    </row>
    <row r="306" spans="1:11">
      <c r="A306" s="139" t="s">
        <v>586</v>
      </c>
      <c r="B306" s="139" t="s">
        <v>1634</v>
      </c>
      <c r="C306" s="139" t="s">
        <v>352</v>
      </c>
      <c r="D306" s="139" t="s">
        <v>618</v>
      </c>
      <c r="E306" s="139" t="s">
        <v>1634</v>
      </c>
      <c r="F306" s="139" t="s">
        <v>1598</v>
      </c>
      <c r="G306" s="139" t="s">
        <v>1635</v>
      </c>
      <c r="I306" s="143" t="s">
        <v>1724</v>
      </c>
      <c r="J306" s="139" t="str">
        <f t="shared" si="5"/>
        <v>INT</v>
      </c>
      <c r="K306" s="148"/>
    </row>
    <row r="307" spans="1:11">
      <c r="A307" s="139" t="s">
        <v>673</v>
      </c>
      <c r="B307" s="139" t="s">
        <v>1636</v>
      </c>
      <c r="C307" s="139" t="s">
        <v>352</v>
      </c>
      <c r="D307" s="139" t="s">
        <v>618</v>
      </c>
      <c r="E307" s="139" t="s">
        <v>1636</v>
      </c>
      <c r="F307" s="139" t="s">
        <v>1598</v>
      </c>
      <c r="G307" s="139" t="s">
        <v>1637</v>
      </c>
      <c r="I307" s="143" t="s">
        <v>1724</v>
      </c>
      <c r="J307" s="139" t="str">
        <f t="shared" si="5"/>
        <v>INT</v>
      </c>
      <c r="K307" s="148"/>
    </row>
    <row r="308" spans="1:11">
      <c r="A308" s="139" t="s">
        <v>799</v>
      </c>
      <c r="B308" s="139" t="s">
        <v>1638</v>
      </c>
      <c r="C308" s="139" t="s">
        <v>352</v>
      </c>
      <c r="D308" s="139" t="s">
        <v>618</v>
      </c>
      <c r="E308" s="139" t="s">
        <v>1638</v>
      </c>
      <c r="F308" s="139" t="s">
        <v>1598</v>
      </c>
      <c r="G308" s="139" t="s">
        <v>1639</v>
      </c>
      <c r="I308" s="143" t="s">
        <v>1724</v>
      </c>
      <c r="J308" s="139" t="str">
        <f t="shared" si="5"/>
        <v>INT</v>
      </c>
      <c r="K308" s="148"/>
    </row>
    <row r="309" spans="1:11">
      <c r="A309" s="139" t="s">
        <v>634</v>
      </c>
      <c r="B309" s="139" t="s">
        <v>1640</v>
      </c>
      <c r="C309" s="139" t="s">
        <v>352</v>
      </c>
      <c r="D309" s="139" t="s">
        <v>618</v>
      </c>
      <c r="E309" s="139" t="s">
        <v>1640</v>
      </c>
      <c r="F309" s="139" t="s">
        <v>1598</v>
      </c>
      <c r="G309" s="139" t="s">
        <v>1641</v>
      </c>
      <c r="I309" s="143" t="s">
        <v>1724</v>
      </c>
      <c r="J309" s="139" t="str">
        <f t="shared" si="5"/>
        <v>INT</v>
      </c>
      <c r="K309" s="148"/>
    </row>
    <row r="310" spans="1:11">
      <c r="A310" s="139" t="s">
        <v>699</v>
      </c>
      <c r="B310" s="139" t="s">
        <v>1642</v>
      </c>
      <c r="C310" s="139" t="s">
        <v>352</v>
      </c>
      <c r="D310" s="139" t="s">
        <v>618</v>
      </c>
      <c r="E310" s="139" t="s">
        <v>1642</v>
      </c>
      <c r="F310" s="139" t="s">
        <v>1598</v>
      </c>
      <c r="G310" s="139" t="s">
        <v>1643</v>
      </c>
      <c r="I310" s="143" t="s">
        <v>1724</v>
      </c>
      <c r="J310" s="139" t="str">
        <f t="shared" si="5"/>
        <v>INT</v>
      </c>
      <c r="K310" s="148"/>
    </row>
    <row r="311" spans="1:11">
      <c r="A311" s="139" t="s">
        <v>586</v>
      </c>
      <c r="B311" s="139" t="s">
        <v>1644</v>
      </c>
      <c r="C311" s="139" t="s">
        <v>352</v>
      </c>
      <c r="D311" s="139" t="s">
        <v>618</v>
      </c>
      <c r="E311" s="139" t="s">
        <v>1644</v>
      </c>
      <c r="F311" s="139" t="s">
        <v>1598</v>
      </c>
      <c r="G311" s="139" t="s">
        <v>1645</v>
      </c>
      <c r="I311" s="143">
        <v>44111</v>
      </c>
      <c r="J311" s="139" t="str">
        <f t="shared" si="5"/>
        <v>INT</v>
      </c>
      <c r="K311" s="148"/>
    </row>
    <row r="312" spans="1:11">
      <c r="A312" s="139" t="s">
        <v>799</v>
      </c>
      <c r="B312" s="139" t="s">
        <v>1646</v>
      </c>
      <c r="C312" s="139" t="s">
        <v>352</v>
      </c>
      <c r="D312" s="139" t="s">
        <v>618</v>
      </c>
      <c r="E312" s="139" t="s">
        <v>1646</v>
      </c>
      <c r="F312" s="139" t="s">
        <v>1598</v>
      </c>
      <c r="G312" s="139" t="s">
        <v>1647</v>
      </c>
      <c r="I312" s="143">
        <v>44111</v>
      </c>
      <c r="J312" s="139" t="str">
        <f t="shared" si="5"/>
        <v>INT</v>
      </c>
      <c r="K312" s="148"/>
    </row>
    <row r="313" spans="1:11">
      <c r="A313" s="139" t="s">
        <v>586</v>
      </c>
      <c r="B313" s="139" t="s">
        <v>1648</v>
      </c>
      <c r="C313" s="139" t="s">
        <v>352</v>
      </c>
      <c r="D313" s="139" t="s">
        <v>618</v>
      </c>
      <c r="E313" s="139" t="s">
        <v>1648</v>
      </c>
      <c r="F313" s="139" t="s">
        <v>1598</v>
      </c>
      <c r="G313" s="139" t="s">
        <v>1649</v>
      </c>
      <c r="I313" s="143">
        <v>44111</v>
      </c>
      <c r="J313" s="139" t="str">
        <f t="shared" si="5"/>
        <v>INT</v>
      </c>
      <c r="K313" s="148"/>
    </row>
    <row r="314" spans="1:11">
      <c r="A314" s="139" t="s">
        <v>799</v>
      </c>
      <c r="B314" s="139" t="s">
        <v>1650</v>
      </c>
      <c r="C314" s="139" t="s">
        <v>352</v>
      </c>
      <c r="D314" s="139" t="s">
        <v>618</v>
      </c>
      <c r="E314" s="139" t="s">
        <v>1650</v>
      </c>
      <c r="F314" s="139" t="s">
        <v>1598</v>
      </c>
      <c r="G314" s="139" t="s">
        <v>1651</v>
      </c>
      <c r="I314" s="143">
        <v>44111</v>
      </c>
      <c r="J314" s="139" t="str">
        <f t="shared" si="5"/>
        <v>INT</v>
      </c>
      <c r="K314" s="148"/>
    </row>
    <row r="315" spans="1:11">
      <c r="A315" s="139" t="s">
        <v>586</v>
      </c>
      <c r="B315" s="139" t="s">
        <v>1652</v>
      </c>
      <c r="C315" s="139" t="s">
        <v>352</v>
      </c>
      <c r="D315" s="139" t="s">
        <v>618</v>
      </c>
      <c r="E315" s="139" t="s">
        <v>1652</v>
      </c>
      <c r="F315" s="139" t="s">
        <v>1598</v>
      </c>
      <c r="G315" s="139" t="s">
        <v>1653</v>
      </c>
      <c r="I315" s="143">
        <v>44111</v>
      </c>
      <c r="J315" s="139" t="str">
        <f t="shared" si="5"/>
        <v>INT</v>
      </c>
      <c r="K315" s="148"/>
    </row>
    <row r="316" spans="1:11">
      <c r="A316" s="139" t="s">
        <v>799</v>
      </c>
      <c r="B316" s="139" t="s">
        <v>1654</v>
      </c>
      <c r="C316" s="139" t="s">
        <v>352</v>
      </c>
      <c r="D316" s="139" t="s">
        <v>618</v>
      </c>
      <c r="E316" s="139" t="s">
        <v>1654</v>
      </c>
      <c r="F316" s="139" t="s">
        <v>1598</v>
      </c>
      <c r="G316" s="139" t="s">
        <v>1655</v>
      </c>
      <c r="I316" s="143">
        <v>44111</v>
      </c>
      <c r="J316" s="139" t="str">
        <f t="shared" si="5"/>
        <v>INT</v>
      </c>
      <c r="K316" s="148"/>
    </row>
    <row r="317" spans="1:11">
      <c r="A317" s="139" t="s">
        <v>735</v>
      </c>
      <c r="B317" s="139" t="s">
        <v>1656</v>
      </c>
      <c r="C317" s="139" t="s">
        <v>352</v>
      </c>
      <c r="D317" s="139" t="s">
        <v>618</v>
      </c>
      <c r="E317" s="139" t="s">
        <v>1656</v>
      </c>
      <c r="F317" s="139" t="s">
        <v>1598</v>
      </c>
      <c r="G317" s="139" t="s">
        <v>1657</v>
      </c>
      <c r="I317" s="143">
        <v>44111</v>
      </c>
      <c r="J317" s="139" t="str">
        <f t="shared" si="5"/>
        <v>INT</v>
      </c>
      <c r="K317" s="148"/>
    </row>
    <row r="318" spans="1:11">
      <c r="A318" s="139" t="s">
        <v>586</v>
      </c>
      <c r="B318" s="139" t="s">
        <v>1658</v>
      </c>
      <c r="C318" s="139" t="s">
        <v>352</v>
      </c>
      <c r="D318" s="139" t="s">
        <v>618</v>
      </c>
      <c r="E318" s="139" t="s">
        <v>1658</v>
      </c>
      <c r="F318" s="139" t="s">
        <v>1598</v>
      </c>
      <c r="G318" s="139" t="s">
        <v>1659</v>
      </c>
      <c r="I318" s="143">
        <v>44111</v>
      </c>
      <c r="J318" s="139" t="str">
        <f t="shared" si="5"/>
        <v>INT</v>
      </c>
      <c r="K318" s="148"/>
    </row>
    <row r="319" spans="1:11">
      <c r="A319" s="139" t="s">
        <v>799</v>
      </c>
      <c r="B319" s="139" t="s">
        <v>1660</v>
      </c>
      <c r="C319" s="139" t="s">
        <v>352</v>
      </c>
      <c r="D319" s="139" t="s">
        <v>618</v>
      </c>
      <c r="E319" s="139" t="s">
        <v>1660</v>
      </c>
      <c r="F319" s="139" t="s">
        <v>1598</v>
      </c>
      <c r="G319" s="139" t="s">
        <v>1661</v>
      </c>
      <c r="I319" s="143">
        <v>44111</v>
      </c>
      <c r="J319" s="139" t="str">
        <f t="shared" si="5"/>
        <v>INT</v>
      </c>
      <c r="K319" s="148"/>
    </row>
    <row r="320" spans="1:11">
      <c r="A320" s="139" t="s">
        <v>735</v>
      </c>
      <c r="B320" s="139" t="s">
        <v>1662</v>
      </c>
      <c r="C320" s="139" t="s">
        <v>352</v>
      </c>
      <c r="D320" s="139" t="s">
        <v>618</v>
      </c>
      <c r="E320" s="139" t="s">
        <v>1662</v>
      </c>
      <c r="F320" s="139" t="s">
        <v>1598</v>
      </c>
      <c r="G320" s="139" t="s">
        <v>1663</v>
      </c>
      <c r="I320" s="143">
        <v>44111</v>
      </c>
      <c r="J320" s="139" t="str">
        <f t="shared" si="5"/>
        <v>INT</v>
      </c>
      <c r="K320" s="148"/>
    </row>
    <row r="321" spans="1:11">
      <c r="A321" s="139" t="s">
        <v>616</v>
      </c>
      <c r="B321" s="139" t="s">
        <v>1664</v>
      </c>
      <c r="C321" s="139" t="s">
        <v>352</v>
      </c>
      <c r="D321" s="139" t="s">
        <v>618</v>
      </c>
      <c r="E321" s="139" t="s">
        <v>1664</v>
      </c>
      <c r="F321" s="139" t="s">
        <v>1598</v>
      </c>
      <c r="G321" s="139" t="s">
        <v>1665</v>
      </c>
      <c r="I321" s="143">
        <v>44111</v>
      </c>
      <c r="J321" s="139" t="str">
        <f t="shared" si="5"/>
        <v>INT</v>
      </c>
      <c r="K321" s="148"/>
    </row>
    <row r="322" spans="1:11">
      <c r="A322" s="139" t="s">
        <v>586</v>
      </c>
      <c r="B322" s="139" t="s">
        <v>1666</v>
      </c>
      <c r="C322" s="139" t="s">
        <v>352</v>
      </c>
      <c r="D322" s="139" t="s">
        <v>618</v>
      </c>
      <c r="E322" s="139" t="s">
        <v>1666</v>
      </c>
      <c r="F322" s="139" t="s">
        <v>1598</v>
      </c>
      <c r="G322" s="139" t="s">
        <v>1667</v>
      </c>
      <c r="I322" s="143">
        <v>44111</v>
      </c>
      <c r="J322" s="139" t="str">
        <f t="shared" ref="J322:J350" si="7">IF(D322="EMODnet Physics", "INT", "EXT")</f>
        <v>INT</v>
      </c>
      <c r="K322" s="148"/>
    </row>
    <row r="323" spans="1:11">
      <c r="A323" s="139" t="s">
        <v>799</v>
      </c>
      <c r="B323" s="139" t="s">
        <v>1668</v>
      </c>
      <c r="C323" s="139" t="s">
        <v>352</v>
      </c>
      <c r="D323" s="139" t="s">
        <v>618</v>
      </c>
      <c r="E323" s="139" t="s">
        <v>1668</v>
      </c>
      <c r="F323" s="139" t="s">
        <v>1598</v>
      </c>
      <c r="G323" s="139" t="s">
        <v>1669</v>
      </c>
      <c r="I323" s="143">
        <v>44111</v>
      </c>
      <c r="J323" s="139" t="str">
        <f t="shared" si="7"/>
        <v>INT</v>
      </c>
      <c r="K323" s="148"/>
    </row>
    <row r="324" spans="1:11">
      <c r="A324" s="139" t="s">
        <v>735</v>
      </c>
      <c r="B324" s="139" t="s">
        <v>1670</v>
      </c>
      <c r="C324" s="139" t="s">
        <v>352</v>
      </c>
      <c r="D324" s="139" t="s">
        <v>618</v>
      </c>
      <c r="E324" s="139" t="s">
        <v>1670</v>
      </c>
      <c r="F324" s="139" t="s">
        <v>1598</v>
      </c>
      <c r="G324" s="139" t="s">
        <v>1671</v>
      </c>
      <c r="I324" s="143">
        <v>44111</v>
      </c>
      <c r="J324" s="139" t="str">
        <f t="shared" si="7"/>
        <v>INT</v>
      </c>
      <c r="K324" s="148"/>
    </row>
    <row r="325" spans="1:11">
      <c r="A325" s="139" t="s">
        <v>624</v>
      </c>
      <c r="B325" s="139" t="s">
        <v>1672</v>
      </c>
      <c r="C325" s="139" t="s">
        <v>352</v>
      </c>
      <c r="D325" s="139" t="s">
        <v>618</v>
      </c>
      <c r="E325" s="139" t="s">
        <v>1672</v>
      </c>
      <c r="F325" s="139" t="s">
        <v>1598</v>
      </c>
      <c r="G325" s="139" t="s">
        <v>1673</v>
      </c>
      <c r="I325" s="143">
        <v>44111</v>
      </c>
      <c r="J325" s="139" t="str">
        <f t="shared" si="7"/>
        <v>INT</v>
      </c>
      <c r="K325" s="148"/>
    </row>
    <row r="326" spans="1:11">
      <c r="A326" s="139" t="s">
        <v>665</v>
      </c>
      <c r="B326" s="139" t="s">
        <v>1674</v>
      </c>
      <c r="C326" s="139" t="s">
        <v>352</v>
      </c>
      <c r="D326" s="139" t="s">
        <v>618</v>
      </c>
      <c r="E326" s="139" t="s">
        <v>1674</v>
      </c>
      <c r="F326" s="139" t="s">
        <v>1598</v>
      </c>
      <c r="G326" s="139" t="s">
        <v>1675</v>
      </c>
      <c r="I326" s="143">
        <v>44111</v>
      </c>
      <c r="J326" s="139" t="str">
        <f t="shared" si="7"/>
        <v>INT</v>
      </c>
      <c r="K326" s="148"/>
    </row>
    <row r="327" spans="1:11">
      <c r="A327" s="139" t="s">
        <v>670</v>
      </c>
      <c r="B327" s="139" t="s">
        <v>1676</v>
      </c>
      <c r="C327" s="139" t="s">
        <v>352</v>
      </c>
      <c r="D327" s="139" t="s">
        <v>618</v>
      </c>
      <c r="E327" s="139" t="s">
        <v>1676</v>
      </c>
      <c r="F327" s="139" t="s">
        <v>1598</v>
      </c>
      <c r="G327" s="139" t="s">
        <v>1677</v>
      </c>
      <c r="I327" s="143">
        <v>44111</v>
      </c>
      <c r="J327" s="139" t="str">
        <f t="shared" si="7"/>
        <v>INT</v>
      </c>
      <c r="K327" s="148"/>
    </row>
    <row r="328" spans="1:11">
      <c r="A328" s="139" t="s">
        <v>673</v>
      </c>
      <c r="B328" s="139" t="s">
        <v>1678</v>
      </c>
      <c r="C328" s="139" t="s">
        <v>352</v>
      </c>
      <c r="D328" s="139" t="s">
        <v>618</v>
      </c>
      <c r="E328" s="139" t="s">
        <v>1678</v>
      </c>
      <c r="F328" s="139" t="s">
        <v>1598</v>
      </c>
      <c r="G328" s="139" t="s">
        <v>1679</v>
      </c>
      <c r="I328" s="143">
        <v>44111</v>
      </c>
      <c r="J328" s="139" t="str">
        <f t="shared" si="7"/>
        <v>INT</v>
      </c>
      <c r="K328" s="148"/>
    </row>
    <row r="329" spans="1:11">
      <c r="A329" s="139" t="s">
        <v>682</v>
      </c>
      <c r="B329" s="139" t="s">
        <v>1680</v>
      </c>
      <c r="C329" s="139" t="s">
        <v>352</v>
      </c>
      <c r="D329" s="139" t="s">
        <v>618</v>
      </c>
      <c r="E329" s="139" t="s">
        <v>1680</v>
      </c>
      <c r="F329" s="139" t="s">
        <v>1598</v>
      </c>
      <c r="G329" s="139" t="s">
        <v>1681</v>
      </c>
      <c r="I329" s="143">
        <v>44111</v>
      </c>
      <c r="J329" s="139" t="str">
        <f t="shared" si="7"/>
        <v>INT</v>
      </c>
      <c r="K329" s="148"/>
    </row>
    <row r="330" spans="1:11">
      <c r="A330" s="139" t="s">
        <v>651</v>
      </c>
      <c r="B330" s="139" t="s">
        <v>1683</v>
      </c>
      <c r="C330" s="139" t="s">
        <v>352</v>
      </c>
      <c r="D330" s="139" t="s">
        <v>618</v>
      </c>
      <c r="E330" s="139" t="s">
        <v>1683</v>
      </c>
      <c r="F330" s="139" t="s">
        <v>1598</v>
      </c>
      <c r="G330" s="139" t="s">
        <v>1684</v>
      </c>
      <c r="I330" s="143">
        <v>44111</v>
      </c>
      <c r="J330" s="139" t="str">
        <f t="shared" si="7"/>
        <v>INT</v>
      </c>
      <c r="K330" s="148"/>
    </row>
    <row r="331" spans="1:11">
      <c r="A331" s="139" t="s">
        <v>586</v>
      </c>
      <c r="B331" s="139" t="s">
        <v>1685</v>
      </c>
      <c r="C331" s="139" t="s">
        <v>352</v>
      </c>
      <c r="D331" s="139" t="s">
        <v>618</v>
      </c>
      <c r="E331" s="139" t="s">
        <v>1685</v>
      </c>
      <c r="F331" s="139" t="s">
        <v>1598</v>
      </c>
      <c r="G331" s="139" t="s">
        <v>1686</v>
      </c>
      <c r="I331" s="143">
        <v>44111</v>
      </c>
      <c r="J331" s="139" t="str">
        <f t="shared" si="7"/>
        <v>INT</v>
      </c>
      <c r="K331" s="148"/>
    </row>
    <row r="332" spans="1:11">
      <c r="A332" s="139" t="s">
        <v>799</v>
      </c>
      <c r="B332" s="139" t="s">
        <v>1687</v>
      </c>
      <c r="C332" s="139" t="s">
        <v>352</v>
      </c>
      <c r="D332" s="139" t="s">
        <v>618</v>
      </c>
      <c r="E332" s="139" t="s">
        <v>1687</v>
      </c>
      <c r="F332" s="139" t="s">
        <v>1598</v>
      </c>
      <c r="G332" s="139" t="s">
        <v>1688</v>
      </c>
      <c r="I332" s="143">
        <v>44111</v>
      </c>
      <c r="J332" s="139" t="str">
        <f t="shared" si="7"/>
        <v>INT</v>
      </c>
      <c r="K332" s="148"/>
    </row>
    <row r="333" spans="1:11">
      <c r="A333" s="139" t="s">
        <v>682</v>
      </c>
      <c r="B333" s="139" t="s">
        <v>1689</v>
      </c>
      <c r="C333" s="139" t="s">
        <v>352</v>
      </c>
      <c r="D333" s="139" t="s">
        <v>618</v>
      </c>
      <c r="E333" s="139" t="s">
        <v>1689</v>
      </c>
      <c r="F333" s="139" t="s">
        <v>1598</v>
      </c>
      <c r="G333" s="139" t="s">
        <v>1690</v>
      </c>
      <c r="I333" s="143">
        <v>44111</v>
      </c>
      <c r="J333" s="139" t="str">
        <f t="shared" si="7"/>
        <v>INT</v>
      </c>
      <c r="K333" s="148"/>
    </row>
    <row r="334" spans="1:11">
      <c r="A334" s="139" t="s">
        <v>621</v>
      </c>
      <c r="B334" s="139" t="s">
        <v>1691</v>
      </c>
      <c r="C334" s="139" t="s">
        <v>352</v>
      </c>
      <c r="D334" s="139" t="s">
        <v>618</v>
      </c>
      <c r="E334" s="139" t="s">
        <v>1691</v>
      </c>
      <c r="F334" s="139" t="s">
        <v>1598</v>
      </c>
      <c r="G334" s="139" t="s">
        <v>1692</v>
      </c>
      <c r="I334" s="143">
        <v>44111</v>
      </c>
      <c r="J334" s="139" t="str">
        <f t="shared" si="7"/>
        <v>INT</v>
      </c>
      <c r="K334" s="148"/>
    </row>
    <row r="335" spans="1:11">
      <c r="A335" s="139" t="s">
        <v>586</v>
      </c>
      <c r="B335" s="139" t="s">
        <v>1693</v>
      </c>
      <c r="C335" s="139" t="s">
        <v>352</v>
      </c>
      <c r="D335" s="139" t="s">
        <v>618</v>
      </c>
      <c r="E335" s="139" t="s">
        <v>1693</v>
      </c>
      <c r="F335" s="139" t="s">
        <v>1598</v>
      </c>
      <c r="G335" s="139" t="s">
        <v>1694</v>
      </c>
      <c r="I335" s="143">
        <v>44111</v>
      </c>
      <c r="J335" s="139" t="str">
        <f t="shared" si="7"/>
        <v>INT</v>
      </c>
      <c r="K335" s="148"/>
    </row>
    <row r="336" spans="1:11">
      <c r="A336" s="139" t="s">
        <v>799</v>
      </c>
      <c r="B336" s="139" t="s">
        <v>1695</v>
      </c>
      <c r="C336" s="139" t="s">
        <v>352</v>
      </c>
      <c r="D336" s="139" t="s">
        <v>618</v>
      </c>
      <c r="E336" s="139" t="s">
        <v>1695</v>
      </c>
      <c r="F336" s="139" t="s">
        <v>1598</v>
      </c>
      <c r="G336" s="139" t="s">
        <v>1696</v>
      </c>
      <c r="I336" s="143">
        <v>44111</v>
      </c>
      <c r="J336" s="139" t="str">
        <f t="shared" si="7"/>
        <v>INT</v>
      </c>
      <c r="K336" s="148"/>
    </row>
    <row r="337" spans="1:11">
      <c r="A337" s="139" t="s">
        <v>586</v>
      </c>
      <c r="B337" s="139" t="s">
        <v>1697</v>
      </c>
      <c r="C337" s="139" t="s">
        <v>352</v>
      </c>
      <c r="D337" s="139" t="s">
        <v>618</v>
      </c>
      <c r="E337" s="139" t="s">
        <v>1697</v>
      </c>
      <c r="F337" s="139" t="s">
        <v>1598</v>
      </c>
      <c r="G337" s="139" t="s">
        <v>1698</v>
      </c>
      <c r="I337" s="143">
        <v>44111</v>
      </c>
      <c r="J337" s="139" t="str">
        <f t="shared" si="7"/>
        <v>INT</v>
      </c>
      <c r="K337" s="148"/>
    </row>
    <row r="338" spans="1:11">
      <c r="A338" s="139" t="s">
        <v>799</v>
      </c>
      <c r="B338" s="139" t="s">
        <v>1699</v>
      </c>
      <c r="C338" s="139" t="s">
        <v>352</v>
      </c>
      <c r="D338" s="139" t="s">
        <v>618</v>
      </c>
      <c r="E338" s="139" t="s">
        <v>1699</v>
      </c>
      <c r="F338" s="139" t="s">
        <v>1598</v>
      </c>
      <c r="G338" s="139" t="s">
        <v>1700</v>
      </c>
      <c r="I338" s="143">
        <v>44111</v>
      </c>
      <c r="J338" s="139" t="str">
        <f t="shared" si="7"/>
        <v>INT</v>
      </c>
      <c r="K338" s="148"/>
    </row>
    <row r="339" spans="1:11">
      <c r="A339" s="139" t="s">
        <v>586</v>
      </c>
      <c r="B339" s="139" t="s">
        <v>1701</v>
      </c>
      <c r="C339" s="139" t="s">
        <v>352</v>
      </c>
      <c r="D339" s="139" t="s">
        <v>618</v>
      </c>
      <c r="E339" s="139" t="s">
        <v>1701</v>
      </c>
      <c r="F339" s="139" t="s">
        <v>1598</v>
      </c>
      <c r="G339" s="139" t="s">
        <v>1702</v>
      </c>
      <c r="I339" s="143">
        <v>44111</v>
      </c>
      <c r="J339" s="139" t="str">
        <f t="shared" si="7"/>
        <v>INT</v>
      </c>
      <c r="K339" s="148"/>
    </row>
    <row r="340" spans="1:11">
      <c r="A340" s="139" t="s">
        <v>799</v>
      </c>
      <c r="B340" s="139" t="s">
        <v>1703</v>
      </c>
      <c r="C340" s="139" t="s">
        <v>352</v>
      </c>
      <c r="D340" s="139" t="s">
        <v>618</v>
      </c>
      <c r="E340" s="139" t="s">
        <v>1703</v>
      </c>
      <c r="F340" s="139" t="s">
        <v>1598</v>
      </c>
      <c r="G340" s="139" t="s">
        <v>1704</v>
      </c>
      <c r="I340" s="143">
        <v>44111</v>
      </c>
      <c r="J340" s="139" t="str">
        <f t="shared" si="7"/>
        <v>INT</v>
      </c>
      <c r="K340" s="148"/>
    </row>
    <row r="341" spans="1:11">
      <c r="A341" s="139" t="s">
        <v>1682</v>
      </c>
      <c r="B341" s="139" t="s">
        <v>1705</v>
      </c>
      <c r="C341" s="139" t="s">
        <v>352</v>
      </c>
      <c r="D341" s="139" t="s">
        <v>618</v>
      </c>
      <c r="E341" s="139" t="s">
        <v>1705</v>
      </c>
      <c r="F341" s="139" t="s">
        <v>1598</v>
      </c>
      <c r="G341" s="139" t="s">
        <v>1706</v>
      </c>
      <c r="I341" s="143">
        <v>44111</v>
      </c>
      <c r="J341" s="139" t="str">
        <f t="shared" si="7"/>
        <v>INT</v>
      </c>
      <c r="K341" s="148"/>
    </row>
    <row r="342" spans="1:11">
      <c r="A342" s="139" t="s">
        <v>665</v>
      </c>
      <c r="B342" s="139" t="s">
        <v>1707</v>
      </c>
      <c r="C342" s="139" t="s">
        <v>352</v>
      </c>
      <c r="D342" s="139" t="s">
        <v>618</v>
      </c>
      <c r="E342" s="139" t="s">
        <v>1707</v>
      </c>
      <c r="F342" s="139" t="s">
        <v>1598</v>
      </c>
      <c r="G342" s="139" t="s">
        <v>1708</v>
      </c>
      <c r="I342" s="143">
        <v>44111</v>
      </c>
      <c r="J342" s="139" t="str">
        <f t="shared" si="7"/>
        <v>INT</v>
      </c>
      <c r="K342" s="148"/>
    </row>
    <row r="343" spans="1:11">
      <c r="A343" s="139" t="s">
        <v>624</v>
      </c>
      <c r="B343" s="139" t="s">
        <v>1709</v>
      </c>
      <c r="C343" s="139" t="s">
        <v>352</v>
      </c>
      <c r="D343" s="139" t="s">
        <v>618</v>
      </c>
      <c r="E343" s="139" t="s">
        <v>1709</v>
      </c>
      <c r="F343" s="139" t="s">
        <v>1598</v>
      </c>
      <c r="G343" s="139" t="s">
        <v>1710</v>
      </c>
      <c r="I343" s="143">
        <v>44111</v>
      </c>
      <c r="J343" s="139" t="str">
        <f t="shared" si="7"/>
        <v>INT</v>
      </c>
      <c r="K343" s="148"/>
    </row>
    <row r="344" spans="1:11">
      <c r="A344" s="139" t="s">
        <v>735</v>
      </c>
      <c r="B344" s="139" t="s">
        <v>1711</v>
      </c>
      <c r="C344" s="139" t="s">
        <v>352</v>
      </c>
      <c r="D344" s="139" t="s">
        <v>618</v>
      </c>
      <c r="E344" s="139" t="s">
        <v>1711</v>
      </c>
      <c r="F344" s="139" t="s">
        <v>1598</v>
      </c>
      <c r="G344" s="139" t="s">
        <v>1712</v>
      </c>
      <c r="I344" s="143">
        <v>44111</v>
      </c>
      <c r="J344" s="139" t="str">
        <f t="shared" si="7"/>
        <v>INT</v>
      </c>
      <c r="K344" s="148"/>
    </row>
    <row r="345" spans="1:11">
      <c r="A345" s="139" t="s">
        <v>670</v>
      </c>
      <c r="B345" s="139" t="s">
        <v>1713</v>
      </c>
      <c r="C345" s="139" t="s">
        <v>352</v>
      </c>
      <c r="D345" s="139" t="s">
        <v>618</v>
      </c>
      <c r="E345" s="139" t="s">
        <v>1713</v>
      </c>
      <c r="F345" s="139" t="s">
        <v>1598</v>
      </c>
      <c r="G345" s="139" t="s">
        <v>1714</v>
      </c>
      <c r="I345" s="143">
        <v>44111</v>
      </c>
      <c r="J345" s="139" t="str">
        <f t="shared" si="7"/>
        <v>INT</v>
      </c>
      <c r="K345" s="148"/>
    </row>
    <row r="346" spans="1:11">
      <c r="A346" s="139" t="s">
        <v>616</v>
      </c>
      <c r="B346" s="139" t="s">
        <v>1715</v>
      </c>
      <c r="C346" s="139" t="s">
        <v>352</v>
      </c>
      <c r="D346" s="139" t="s">
        <v>618</v>
      </c>
      <c r="E346" s="139" t="s">
        <v>1715</v>
      </c>
      <c r="F346" s="139" t="s">
        <v>1598</v>
      </c>
      <c r="G346" s="139" t="s">
        <v>1716</v>
      </c>
      <c r="I346" s="143">
        <v>44111</v>
      </c>
      <c r="J346" s="139" t="str">
        <f t="shared" si="7"/>
        <v>INT</v>
      </c>
      <c r="K346" s="148"/>
    </row>
    <row r="347" spans="1:11">
      <c r="A347" s="139" t="s">
        <v>621</v>
      </c>
      <c r="B347" s="139" t="s">
        <v>1717</v>
      </c>
      <c r="C347" s="139" t="s">
        <v>352</v>
      </c>
      <c r="D347" s="139" t="s">
        <v>618</v>
      </c>
      <c r="E347" s="139" t="s">
        <v>1717</v>
      </c>
      <c r="F347" s="139" t="s">
        <v>1598</v>
      </c>
      <c r="G347" s="139" t="s">
        <v>1718</v>
      </c>
      <c r="I347" s="143">
        <v>44111</v>
      </c>
      <c r="J347" s="139" t="str">
        <f t="shared" si="7"/>
        <v>INT</v>
      </c>
      <c r="K347" s="148"/>
    </row>
    <row r="348" spans="1:11">
      <c r="A348" s="139" t="s">
        <v>651</v>
      </c>
      <c r="B348" s="139" t="s">
        <v>1719</v>
      </c>
      <c r="C348" s="139" t="s">
        <v>352</v>
      </c>
      <c r="D348" s="139" t="s">
        <v>618</v>
      </c>
      <c r="E348" s="139" t="s">
        <v>1719</v>
      </c>
      <c r="F348" s="139" t="s">
        <v>1598</v>
      </c>
      <c r="G348" s="139" t="s">
        <v>1720</v>
      </c>
      <c r="I348" s="143">
        <v>44111</v>
      </c>
      <c r="J348" s="139" t="str">
        <f t="shared" si="7"/>
        <v>INT</v>
      </c>
      <c r="K348" s="148"/>
    </row>
    <row r="349" spans="1:11">
      <c r="A349" s="139" t="s">
        <v>699</v>
      </c>
      <c r="B349" s="139" t="s">
        <v>1721</v>
      </c>
      <c r="C349" s="139" t="s">
        <v>352</v>
      </c>
      <c r="D349" s="139" t="s">
        <v>618</v>
      </c>
      <c r="E349" s="139" t="s">
        <v>1721</v>
      </c>
      <c r="F349" s="139" t="s">
        <v>1598</v>
      </c>
      <c r="G349" s="139" t="s">
        <v>1619</v>
      </c>
      <c r="I349" s="143">
        <v>44111</v>
      </c>
      <c r="J349" s="139" t="str">
        <f t="shared" si="7"/>
        <v>INT</v>
      </c>
      <c r="K349" s="148"/>
    </row>
    <row r="350" spans="1:11">
      <c r="A350" s="139" t="s">
        <v>1722</v>
      </c>
      <c r="B350" s="139" t="s">
        <v>1723</v>
      </c>
      <c r="C350" s="139" t="s">
        <v>352</v>
      </c>
      <c r="D350" s="139" t="s">
        <v>618</v>
      </c>
      <c r="E350" s="139" t="s">
        <v>1723</v>
      </c>
      <c r="F350" s="139" t="s">
        <v>1598</v>
      </c>
      <c r="G350" s="139" t="s">
        <v>1643</v>
      </c>
      <c r="I350" s="143">
        <v>44111</v>
      </c>
      <c r="J350" s="139" t="str">
        <f t="shared" si="7"/>
        <v>INT</v>
      </c>
      <c r="K350" s="148"/>
    </row>
  </sheetData>
  <hyperlinks>
    <hyperlink ref="F283" r:id="rId1" xr:uid="{38D50109-1919-9D42-BEE7-63AD94202E3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425"/>
  <sheetViews>
    <sheetView zoomScale="101" zoomScaleNormal="100" workbookViewId="0">
      <selection activeCell="U413" sqref="U413"/>
    </sheetView>
  </sheetViews>
  <sheetFormatPr baseColWidth="10" defaultColWidth="8.83203125" defaultRowHeight="14"/>
  <cols>
    <col min="1" max="1" width="47" style="163" customWidth="1"/>
    <col min="2" max="2" width="20" style="84" customWidth="1"/>
    <col min="3" max="3" width="22.5" style="84" customWidth="1"/>
    <col min="4" max="4" width="23.5" style="84" customWidth="1"/>
    <col min="5" max="5" width="14.33203125" style="84" customWidth="1"/>
    <col min="6" max="6" width="14.6640625" style="84" bestFit="1" customWidth="1"/>
    <col min="7" max="7" width="22.6640625" style="84" customWidth="1"/>
    <col min="8" max="8" width="15.5" style="180" customWidth="1"/>
    <col min="9" max="9" width="17.83203125" style="84" customWidth="1"/>
    <col min="10" max="10" width="14.5" style="84" customWidth="1"/>
    <col min="11" max="11" width="15.5" style="180" customWidth="1"/>
    <col min="12" max="13" width="15.1640625" style="84" customWidth="1"/>
    <col min="14" max="14" width="15.1640625" style="180" customWidth="1"/>
    <col min="15" max="15" width="14.83203125" style="84" customWidth="1"/>
    <col min="16" max="16" width="15.1640625" style="84" customWidth="1"/>
    <col min="17" max="17" width="15.1640625" style="180" customWidth="1"/>
    <col min="18" max="18" width="16.1640625" style="84" customWidth="1"/>
    <col min="19" max="19" width="17.6640625" style="84" customWidth="1"/>
    <col min="20" max="20" width="14.33203125" style="180" customWidth="1"/>
    <col min="21" max="21" width="17.6640625" style="84" customWidth="1"/>
    <col min="22" max="16384" width="8.83203125" style="84"/>
  </cols>
  <sheetData>
    <row r="1" spans="1:20" ht="16">
      <c r="A1" s="164" t="s">
        <v>271</v>
      </c>
      <c r="B1" s="14"/>
      <c r="C1" s="14"/>
      <c r="D1" s="15"/>
      <c r="E1" s="15"/>
      <c r="F1" s="15"/>
      <c r="G1" s="15"/>
      <c r="H1" s="205"/>
      <c r="I1" s="15"/>
      <c r="J1" s="15"/>
      <c r="K1" s="205"/>
      <c r="L1" s="15"/>
      <c r="M1" s="15"/>
    </row>
    <row r="2" spans="1:20" ht="16">
      <c r="A2" s="159" t="s">
        <v>222</v>
      </c>
      <c r="B2" s="14"/>
      <c r="C2" s="14"/>
      <c r="D2" s="15"/>
      <c r="E2" s="15"/>
      <c r="F2" s="15"/>
      <c r="G2" s="15"/>
      <c r="H2" s="205"/>
      <c r="I2" s="15"/>
      <c r="J2" s="15"/>
      <c r="K2" s="205"/>
      <c r="L2" s="15"/>
      <c r="M2" s="15"/>
    </row>
    <row r="3" spans="1:20" ht="16">
      <c r="A3" s="159" t="s">
        <v>193</v>
      </c>
      <c r="B3" s="14"/>
      <c r="C3" s="14"/>
      <c r="D3" s="15"/>
      <c r="E3" s="15"/>
      <c r="F3" s="15"/>
      <c r="G3" s="15"/>
      <c r="H3" s="205"/>
      <c r="I3" s="15"/>
      <c r="J3" s="15"/>
      <c r="K3" s="205"/>
      <c r="L3" s="15"/>
      <c r="M3" s="15"/>
    </row>
    <row r="4" spans="1:20" s="75" customFormat="1" ht="15">
      <c r="A4" s="159" t="s">
        <v>220</v>
      </c>
      <c r="H4" s="178"/>
      <c r="K4" s="178"/>
      <c r="N4" s="178"/>
      <c r="Q4" s="178"/>
      <c r="T4" s="178"/>
    </row>
    <row r="5" spans="1:20" s="57" customFormat="1" ht="13">
      <c r="A5" s="165" t="s">
        <v>272</v>
      </c>
      <c r="H5" s="197"/>
      <c r="K5" s="197"/>
      <c r="N5" s="197"/>
      <c r="Q5" s="197"/>
      <c r="T5" s="197"/>
    </row>
    <row r="6" spans="1:20" s="158" customFormat="1" ht="28">
      <c r="A6" s="166" t="s">
        <v>37</v>
      </c>
      <c r="B6" s="155" t="s">
        <v>38</v>
      </c>
      <c r="C6" s="156" t="s">
        <v>230</v>
      </c>
      <c r="D6" s="156" t="s">
        <v>231</v>
      </c>
      <c r="E6" s="157" t="s">
        <v>1727</v>
      </c>
      <c r="F6" s="31" t="s">
        <v>1728</v>
      </c>
      <c r="G6" s="31"/>
      <c r="H6" s="206"/>
      <c r="I6" s="31"/>
      <c r="J6" s="31"/>
      <c r="K6" s="206"/>
      <c r="L6" s="31"/>
      <c r="M6" s="31"/>
      <c r="N6" s="198"/>
      <c r="Q6" s="198"/>
      <c r="T6" s="198"/>
    </row>
    <row r="7" spans="1:20" s="153" customFormat="1">
      <c r="A7" s="167">
        <v>44111</v>
      </c>
      <c r="B7" s="151" t="s">
        <v>6</v>
      </c>
      <c r="C7" s="151">
        <f>COUNTIF(Products.20201007!J:J,"INT")</f>
        <v>258</v>
      </c>
      <c r="D7" s="152">
        <f>COUNTIF(Products.20201007!J:J,"EXT")</f>
        <v>91</v>
      </c>
      <c r="E7" s="154">
        <f>C7+D7</f>
        <v>349</v>
      </c>
      <c r="F7" s="64">
        <v>258</v>
      </c>
      <c r="G7" s="64"/>
      <c r="H7" s="207"/>
      <c r="I7" s="64"/>
      <c r="J7" s="64"/>
      <c r="K7" s="207"/>
      <c r="L7" s="64"/>
      <c r="M7" s="64"/>
      <c r="N7" s="199"/>
      <c r="Q7" s="199"/>
      <c r="T7" s="199"/>
    </row>
    <row r="8" spans="1:20">
      <c r="A8" s="168"/>
      <c r="B8" s="31"/>
      <c r="C8" s="31"/>
      <c r="D8" s="31"/>
      <c r="E8" s="31"/>
      <c r="F8" s="31"/>
      <c r="G8" s="31"/>
    </row>
    <row r="9" spans="1:20" ht="70">
      <c r="A9" s="25" t="s">
        <v>232</v>
      </c>
      <c r="B9" s="65" t="s">
        <v>143</v>
      </c>
      <c r="C9" s="65" t="s">
        <v>142</v>
      </c>
      <c r="D9" s="65" t="s">
        <v>251</v>
      </c>
      <c r="E9" s="59" t="s">
        <v>304</v>
      </c>
      <c r="F9" s="59" t="s">
        <v>314</v>
      </c>
      <c r="G9" s="33" t="s">
        <v>305</v>
      </c>
      <c r="H9" s="208" t="s">
        <v>306</v>
      </c>
    </row>
    <row r="10" spans="1:20" ht="15">
      <c r="A10" s="138" t="s">
        <v>322</v>
      </c>
      <c r="B10" s="150" t="s">
        <v>1729</v>
      </c>
      <c r="C10" s="150" t="s">
        <v>1730</v>
      </c>
      <c r="D10" s="150" t="s">
        <v>1731</v>
      </c>
      <c r="E10" s="11">
        <f>COUNTIF(Products.20201007!A:A,"TEMP")+COUNTIF(Products.20201007!A:A,"ALLP")+COUNTIF(Products.20201007!A:A,"MULTI")</f>
        <v>78</v>
      </c>
      <c r="F10" s="11"/>
      <c r="G10" s="11"/>
      <c r="H10" s="209"/>
    </row>
    <row r="11" spans="1:20" ht="15">
      <c r="A11" s="138" t="s">
        <v>323</v>
      </c>
      <c r="B11" s="150" t="s">
        <v>1729</v>
      </c>
      <c r="C11" s="150" t="s">
        <v>1730</v>
      </c>
      <c r="D11" s="150" t="s">
        <v>1731</v>
      </c>
      <c r="E11" s="11">
        <f>COUNTIF(Products.20201007!A:A,"PSAL")+COUNTIF(Products.20201007!A:A,"ALLP")+COUNTIF(Products.20201007!A:A,"MULTI")</f>
        <v>54</v>
      </c>
      <c r="F11" s="11"/>
      <c r="G11" s="11"/>
      <c r="H11" s="209"/>
    </row>
    <row r="12" spans="1:20" ht="15">
      <c r="A12" s="138" t="s">
        <v>324</v>
      </c>
      <c r="B12" s="150" t="s">
        <v>1729</v>
      </c>
      <c r="C12" s="150" t="s">
        <v>1730</v>
      </c>
      <c r="D12" s="150" t="s">
        <v>1731</v>
      </c>
      <c r="E12" s="11">
        <f>COUNTIF(Products.20201007!A:A,"HCXX")+COUNTIF(Products.20201007!A:A,"ALLP")</f>
        <v>47</v>
      </c>
      <c r="F12" s="11"/>
      <c r="G12" s="11"/>
      <c r="H12" s="209"/>
    </row>
    <row r="13" spans="1:20" ht="15">
      <c r="A13" s="138" t="s">
        <v>325</v>
      </c>
      <c r="B13" s="150" t="s">
        <v>1729</v>
      </c>
      <c r="C13" s="150" t="s">
        <v>1730</v>
      </c>
      <c r="D13" s="150" t="s">
        <v>1731</v>
      </c>
      <c r="E13" s="11">
        <f>COUNTIF(Products.20201007!A:A,"TURB")+COUNTIF(Products.20201007!A:A,"LHAT")+COUNTIF(Products.20201007!A:A,"ALLP")+COUNTIF(Products.20201007!A:A,"OPTS")</f>
        <v>37</v>
      </c>
      <c r="F13" s="11"/>
      <c r="G13" s="11"/>
      <c r="H13" s="209"/>
    </row>
    <row r="14" spans="1:20" ht="15">
      <c r="A14" s="138" t="s">
        <v>326</v>
      </c>
      <c r="B14" s="150" t="s">
        <v>1729</v>
      </c>
      <c r="C14" s="150" t="s">
        <v>1730</v>
      </c>
      <c r="D14" s="150" t="s">
        <v>1731</v>
      </c>
      <c r="E14" s="11">
        <f>COUNTIF(Products.20201007!A:A,"SLEV")+COUNTIF(Products.20201007!A:A,"ALLP")</f>
        <v>52</v>
      </c>
      <c r="F14" s="11"/>
      <c r="G14" s="11"/>
      <c r="H14" s="209"/>
    </row>
    <row r="15" spans="1:20" ht="15">
      <c r="A15" s="138" t="s">
        <v>327</v>
      </c>
      <c r="B15" s="150" t="s">
        <v>1729</v>
      </c>
      <c r="C15" s="150" t="s">
        <v>1730</v>
      </c>
      <c r="D15" s="150" t="s">
        <v>1731</v>
      </c>
      <c r="E15" s="11">
        <f>COUNTIF(Products.20201007!A:A,"ALLP")+COUNTIF(Products.20201007!A:A,"ATMS")</f>
        <v>25</v>
      </c>
      <c r="F15" s="11"/>
      <c r="G15" s="11"/>
      <c r="H15" s="209"/>
    </row>
    <row r="16" spans="1:20" ht="15">
      <c r="A16" s="138" t="s">
        <v>328</v>
      </c>
      <c r="B16" s="150" t="s">
        <v>1729</v>
      </c>
      <c r="C16" s="150" t="s">
        <v>1730</v>
      </c>
      <c r="D16" s="150" t="s">
        <v>1731</v>
      </c>
      <c r="E16" s="11">
        <f>COUNTIF(Products.20201007!A:A,"ALLP")+COUNTIF(Products.20201007!A:A,"BGC")</f>
        <v>79</v>
      </c>
      <c r="F16" s="11"/>
      <c r="G16" s="11"/>
      <c r="H16" s="209"/>
    </row>
    <row r="17" spans="1:20" ht="15">
      <c r="A17" s="138" t="s">
        <v>329</v>
      </c>
      <c r="B17" s="150" t="s">
        <v>1729</v>
      </c>
      <c r="C17" s="150" t="s">
        <v>1730</v>
      </c>
      <c r="D17" s="150" t="s">
        <v>1731</v>
      </c>
      <c r="E17" s="11">
        <f>COUNTIF(Products.20201007!A:A,"WAVE")+COUNTIF(Products.20201007!A:A,"ALLP")</f>
        <v>48</v>
      </c>
      <c r="F17" s="11"/>
      <c r="G17" s="11"/>
      <c r="H17" s="209"/>
    </row>
    <row r="18" spans="1:20" ht="15">
      <c r="A18" s="138" t="s">
        <v>330</v>
      </c>
      <c r="B18" s="150" t="s">
        <v>1729</v>
      </c>
      <c r="C18" s="150" t="s">
        <v>1730</v>
      </c>
      <c r="D18" s="150" t="s">
        <v>1731</v>
      </c>
      <c r="E18" s="11">
        <f>COUNTIF(Products.20201007!A:A,"Wind")+COUNTIF(Products.20201007!A:A,"ALLP")</f>
        <v>29</v>
      </c>
      <c r="F18" s="11"/>
      <c r="G18" s="11"/>
      <c r="H18" s="209"/>
    </row>
    <row r="19" spans="1:20" ht="15">
      <c r="A19" s="138" t="s">
        <v>331</v>
      </c>
      <c r="B19" s="150" t="s">
        <v>1729</v>
      </c>
      <c r="C19" s="150" t="s">
        <v>1730</v>
      </c>
      <c r="D19" s="150" t="s">
        <v>1731</v>
      </c>
      <c r="E19" s="11">
        <f>COUNTIF(Products.20201007!A:A,"RVFL")+COUNTIF(Products.20201007!A:A,"ALLP")</f>
        <v>25</v>
      </c>
      <c r="F19" s="11"/>
      <c r="G19" s="11"/>
      <c r="H19" s="209"/>
    </row>
    <row r="20" spans="1:20" ht="15">
      <c r="A20" s="138" t="s">
        <v>332</v>
      </c>
      <c r="B20" s="150" t="s">
        <v>1729</v>
      </c>
      <c r="C20" s="150" t="s">
        <v>1730</v>
      </c>
      <c r="D20" s="150" t="s">
        <v>1731</v>
      </c>
      <c r="E20" s="11">
        <f>COUNTIF(Products.20201007!A:A,"UWNO")</f>
        <v>11</v>
      </c>
      <c r="F20" s="11"/>
      <c r="G20" s="11"/>
      <c r="H20" s="209"/>
    </row>
    <row r="21" spans="1:20" ht="15">
      <c r="A21" s="138" t="s">
        <v>333</v>
      </c>
      <c r="B21" s="150" t="s">
        <v>1729</v>
      </c>
      <c r="C21" s="150" t="s">
        <v>1730</v>
      </c>
      <c r="D21" s="150" t="s">
        <v>1731</v>
      </c>
      <c r="E21" s="11">
        <f>COUNTIF(Products.20201007!A:A,"SIEx")</f>
        <v>9</v>
      </c>
      <c r="F21" s="11"/>
      <c r="G21" s="11"/>
      <c r="H21" s="209"/>
    </row>
    <row r="22" spans="1:20" customFormat="1" ht="15">
      <c r="A22" s="160"/>
      <c r="H22" s="200"/>
      <c r="K22" s="200"/>
      <c r="N22" s="200"/>
      <c r="Q22" s="200"/>
      <c r="T22" s="200"/>
    </row>
    <row r="23" spans="1:20" customFormat="1" ht="16">
      <c r="A23" s="160"/>
      <c r="B23" s="224" t="s">
        <v>303</v>
      </c>
      <c r="C23" s="225"/>
      <c r="D23" s="225"/>
      <c r="E23" s="225"/>
      <c r="F23" s="225"/>
      <c r="G23" s="225"/>
      <c r="H23" s="225"/>
      <c r="I23" s="225"/>
      <c r="J23" s="225"/>
      <c r="K23" s="225"/>
      <c r="L23" s="225"/>
      <c r="M23" s="225"/>
      <c r="N23" s="225"/>
      <c r="O23" s="226"/>
      <c r="Q23" s="200"/>
      <c r="T23" s="200"/>
    </row>
    <row r="24" spans="1:20" customFormat="1" ht="15">
      <c r="A24" s="160"/>
      <c r="B24" s="227" t="s">
        <v>266</v>
      </c>
      <c r="C24" s="228"/>
      <c r="D24" s="227" t="s">
        <v>131</v>
      </c>
      <c r="E24" s="228"/>
      <c r="F24" s="227" t="s">
        <v>120</v>
      </c>
      <c r="G24" s="228"/>
      <c r="H24" s="227" t="s">
        <v>121</v>
      </c>
      <c r="I24" s="228"/>
      <c r="J24" s="227" t="s">
        <v>122</v>
      </c>
      <c r="K24" s="228"/>
      <c r="L24" s="227" t="s">
        <v>123</v>
      </c>
      <c r="M24" s="228"/>
      <c r="N24" s="227" t="s">
        <v>124</v>
      </c>
      <c r="O24" s="228"/>
      <c r="Q24" s="200"/>
      <c r="T24" s="200"/>
    </row>
    <row r="25" spans="1:20" customFormat="1" ht="43">
      <c r="A25" s="25" t="s">
        <v>232</v>
      </c>
      <c r="B25" s="5" t="s">
        <v>262</v>
      </c>
      <c r="C25" s="5" t="s">
        <v>265</v>
      </c>
      <c r="D25" s="5" t="s">
        <v>262</v>
      </c>
      <c r="E25" s="5" t="s">
        <v>265</v>
      </c>
      <c r="F25" s="5" t="s">
        <v>262</v>
      </c>
      <c r="G25" s="5" t="s">
        <v>265</v>
      </c>
      <c r="H25" s="182" t="s">
        <v>262</v>
      </c>
      <c r="I25" s="5" t="s">
        <v>265</v>
      </c>
      <c r="J25" s="5" t="s">
        <v>262</v>
      </c>
      <c r="K25" s="182" t="s">
        <v>265</v>
      </c>
      <c r="L25" s="5" t="s">
        <v>262</v>
      </c>
      <c r="M25" s="5" t="s">
        <v>265</v>
      </c>
      <c r="N25" s="182" t="s">
        <v>262</v>
      </c>
      <c r="O25" s="5" t="s">
        <v>265</v>
      </c>
      <c r="Q25" s="200"/>
      <c r="T25" s="200"/>
    </row>
    <row r="26" spans="1:20" customFormat="1" ht="15">
      <c r="A26" s="13"/>
      <c r="B26" s="50"/>
      <c r="C26" s="50"/>
      <c r="D26" s="50"/>
      <c r="E26" s="50"/>
      <c r="F26" s="50"/>
      <c r="G26" s="50"/>
      <c r="H26" s="201"/>
      <c r="I26" s="50"/>
      <c r="J26" s="50"/>
      <c r="K26" s="201"/>
      <c r="L26" s="50"/>
      <c r="M26" s="50"/>
      <c r="N26" s="201"/>
      <c r="O26" s="50"/>
      <c r="Q26" s="200"/>
      <c r="T26" s="200"/>
    </row>
    <row r="27" spans="1:20" customFormat="1" ht="15">
      <c r="A27" s="13"/>
      <c r="B27" s="50"/>
      <c r="C27" s="50"/>
      <c r="D27" s="50"/>
      <c r="E27" s="50"/>
      <c r="F27" s="50"/>
      <c r="G27" s="50"/>
      <c r="H27" s="201"/>
      <c r="I27" s="50"/>
      <c r="J27" s="50"/>
      <c r="K27" s="201"/>
      <c r="L27" s="50"/>
      <c r="M27" s="50"/>
      <c r="N27" s="201"/>
      <c r="O27" s="50"/>
      <c r="Q27" s="200"/>
      <c r="T27" s="200"/>
    </row>
    <row r="28" spans="1:20" customFormat="1" ht="15">
      <c r="A28" s="13"/>
      <c r="B28" s="50"/>
      <c r="C28" s="50"/>
      <c r="D28" s="50"/>
      <c r="E28" s="50"/>
      <c r="F28" s="50"/>
      <c r="G28" s="50"/>
      <c r="H28" s="201"/>
      <c r="I28" s="50"/>
      <c r="J28" s="50"/>
      <c r="K28" s="201"/>
      <c r="L28" s="50"/>
      <c r="M28" s="50"/>
      <c r="N28" s="201"/>
      <c r="O28" s="50"/>
      <c r="Q28" s="200"/>
      <c r="T28" s="200"/>
    </row>
    <row r="29" spans="1:20" customFormat="1" ht="15">
      <c r="A29" s="13"/>
      <c r="B29" s="50"/>
      <c r="C29" s="50"/>
      <c r="D29" s="50"/>
      <c r="E29" s="50"/>
      <c r="F29" s="50"/>
      <c r="G29" s="50"/>
      <c r="H29" s="201"/>
      <c r="I29" s="50"/>
      <c r="J29" s="50"/>
      <c r="K29" s="201"/>
      <c r="L29" s="50"/>
      <c r="M29" s="50"/>
      <c r="N29" s="201"/>
      <c r="O29" s="50"/>
      <c r="Q29" s="200"/>
      <c r="T29" s="200"/>
    </row>
    <row r="30" spans="1:20" customFormat="1" ht="15">
      <c r="A30" s="13"/>
      <c r="B30" s="50"/>
      <c r="C30" s="50"/>
      <c r="D30" s="50"/>
      <c r="E30" s="50"/>
      <c r="F30" s="50"/>
      <c r="G30" s="50"/>
      <c r="H30" s="201"/>
      <c r="I30" s="50"/>
      <c r="J30" s="50"/>
      <c r="K30" s="201"/>
      <c r="L30" s="50"/>
      <c r="M30" s="50"/>
      <c r="N30" s="201"/>
      <c r="O30" s="50"/>
      <c r="Q30" s="200"/>
      <c r="T30" s="200"/>
    </row>
    <row r="31" spans="1:20" customFormat="1" ht="15">
      <c r="A31" s="13"/>
      <c r="B31" s="50"/>
      <c r="C31" s="50"/>
      <c r="D31" s="50"/>
      <c r="E31" s="50"/>
      <c r="F31" s="50"/>
      <c r="G31" s="50"/>
      <c r="H31" s="201"/>
      <c r="I31" s="50"/>
      <c r="J31" s="50"/>
      <c r="K31" s="201"/>
      <c r="L31" s="50"/>
      <c r="M31" s="50"/>
      <c r="N31" s="201"/>
      <c r="O31" s="50"/>
      <c r="Q31" s="200"/>
      <c r="T31" s="200"/>
    </row>
    <row r="32" spans="1:20" customFormat="1" ht="15">
      <c r="A32" s="13"/>
      <c r="B32" s="50"/>
      <c r="C32" s="50"/>
      <c r="D32" s="50"/>
      <c r="E32" s="50"/>
      <c r="F32" s="50"/>
      <c r="G32" s="50"/>
      <c r="H32" s="201"/>
      <c r="I32" s="50"/>
      <c r="J32" s="50"/>
      <c r="K32" s="201"/>
      <c r="L32" s="50"/>
      <c r="M32" s="50"/>
      <c r="N32" s="201"/>
      <c r="O32" s="50"/>
      <c r="Q32" s="200"/>
      <c r="T32" s="200"/>
    </row>
    <row r="33" spans="1:20" customFormat="1" ht="15">
      <c r="A33" s="13"/>
      <c r="B33" s="50"/>
      <c r="C33" s="50"/>
      <c r="D33" s="50"/>
      <c r="E33" s="50"/>
      <c r="F33" s="50"/>
      <c r="G33" s="50"/>
      <c r="H33" s="201"/>
      <c r="I33" s="50"/>
      <c r="J33" s="50"/>
      <c r="K33" s="201"/>
      <c r="L33" s="50"/>
      <c r="M33" s="50"/>
      <c r="N33" s="201"/>
      <c r="O33" s="50"/>
      <c r="Q33" s="200"/>
      <c r="T33" s="200"/>
    </row>
    <row r="34" spans="1:20" s="16" customFormat="1" ht="13">
      <c r="A34" s="164" t="s">
        <v>117</v>
      </c>
      <c r="H34" s="202"/>
      <c r="K34" s="202"/>
      <c r="N34" s="202"/>
      <c r="Q34" s="202"/>
      <c r="T34" s="202"/>
    </row>
    <row r="35" spans="1:20">
      <c r="A35" s="169" t="s">
        <v>250</v>
      </c>
      <c r="B35" s="7"/>
      <c r="C35" s="7"/>
      <c r="D35" s="8"/>
      <c r="E35" s="8"/>
      <c r="F35" s="8"/>
      <c r="G35" s="8"/>
      <c r="H35" s="179"/>
      <c r="I35" s="8"/>
      <c r="J35" s="8"/>
      <c r="K35" s="179"/>
      <c r="L35" s="8"/>
      <c r="M35" s="8"/>
    </row>
    <row r="36" spans="1:20">
      <c r="A36" s="169" t="s">
        <v>50</v>
      </c>
      <c r="B36" s="7"/>
      <c r="C36" s="7"/>
      <c r="D36" s="8"/>
      <c r="E36" s="8"/>
      <c r="F36" s="8"/>
      <c r="G36" s="8"/>
      <c r="H36" s="179"/>
      <c r="I36" s="8"/>
      <c r="J36" s="8"/>
      <c r="K36" s="179"/>
      <c r="L36" s="8"/>
      <c r="M36" s="8"/>
    </row>
    <row r="37" spans="1:20">
      <c r="A37" s="169" t="s">
        <v>300</v>
      </c>
      <c r="B37" s="7"/>
      <c r="C37" s="7"/>
      <c r="D37" s="8"/>
      <c r="E37" s="8"/>
      <c r="F37" s="8"/>
      <c r="G37" s="8"/>
      <c r="H37" s="179"/>
      <c r="I37" s="8"/>
      <c r="J37" s="8"/>
      <c r="K37" s="179"/>
      <c r="L37" s="8"/>
      <c r="M37" s="8"/>
    </row>
    <row r="38" spans="1:20">
      <c r="A38" s="169" t="s">
        <v>301</v>
      </c>
    </row>
    <row r="39" spans="1:20">
      <c r="A39" s="169" t="s">
        <v>302</v>
      </c>
      <c r="B39" s="7"/>
      <c r="C39" s="7"/>
      <c r="D39" s="8"/>
      <c r="E39" s="8"/>
      <c r="F39" s="8"/>
      <c r="G39" s="8"/>
      <c r="H39" s="179"/>
      <c r="I39" s="8"/>
      <c r="J39" s="8"/>
      <c r="K39" s="179"/>
      <c r="L39" s="8"/>
      <c r="M39" s="8"/>
    </row>
    <row r="40" spans="1:20" s="47" customFormat="1">
      <c r="A40" s="169" t="s">
        <v>196</v>
      </c>
      <c r="B40" s="52"/>
      <c r="C40" s="52"/>
      <c r="D40" s="52"/>
      <c r="H40" s="203"/>
      <c r="K40" s="203"/>
      <c r="N40" s="203"/>
      <c r="Q40" s="203"/>
      <c r="T40" s="203"/>
    </row>
    <row r="41" spans="1:20">
      <c r="A41" s="169" t="s">
        <v>264</v>
      </c>
      <c r="B41" s="7"/>
      <c r="C41" s="7"/>
      <c r="D41" s="8"/>
      <c r="E41" s="8"/>
      <c r="F41" s="8"/>
      <c r="G41" s="8"/>
      <c r="H41" s="179"/>
      <c r="I41" s="8"/>
      <c r="J41" s="8"/>
      <c r="K41" s="179"/>
      <c r="L41" s="8"/>
      <c r="M41" s="8"/>
    </row>
    <row r="42" spans="1:20">
      <c r="A42" s="169" t="s">
        <v>298</v>
      </c>
      <c r="B42" s="88"/>
      <c r="C42" s="88"/>
      <c r="D42" s="88"/>
      <c r="E42" s="88"/>
      <c r="F42" s="88"/>
      <c r="G42" s="88"/>
      <c r="H42" s="210"/>
      <c r="I42" s="88"/>
      <c r="J42" s="88"/>
      <c r="K42" s="210"/>
      <c r="L42" s="88"/>
      <c r="M42" s="88"/>
    </row>
    <row r="43" spans="1:20">
      <c r="A43" s="161"/>
      <c r="B43" s="88"/>
      <c r="C43" s="88"/>
      <c r="D43" s="88"/>
      <c r="E43" s="88"/>
      <c r="F43" s="88"/>
      <c r="G43" s="88"/>
      <c r="H43" s="210"/>
      <c r="I43" s="88"/>
      <c r="J43" s="88"/>
      <c r="K43" s="210"/>
      <c r="L43" s="88"/>
      <c r="M43" s="88"/>
    </row>
    <row r="44" spans="1:20">
      <c r="A44" s="161"/>
      <c r="B44" s="88"/>
      <c r="C44" s="88"/>
      <c r="D44" s="88"/>
      <c r="E44" s="88"/>
      <c r="F44" s="88"/>
      <c r="G44" s="88"/>
      <c r="H44" s="210"/>
      <c r="I44" s="88"/>
      <c r="J44" s="88"/>
      <c r="K44" s="210"/>
      <c r="L44" s="88"/>
      <c r="M44" s="88"/>
    </row>
    <row r="45" spans="1:20" s="57" customFormat="1" ht="13">
      <c r="A45" s="165" t="s">
        <v>273</v>
      </c>
      <c r="H45" s="197"/>
      <c r="K45" s="197"/>
      <c r="N45" s="197"/>
      <c r="Q45" s="197"/>
      <c r="T45" s="197"/>
    </row>
    <row r="46" spans="1:20">
      <c r="A46" s="162" t="s">
        <v>37</v>
      </c>
      <c r="B46" s="99" t="s">
        <v>38</v>
      </c>
      <c r="D46" s="8"/>
      <c r="E46" s="8"/>
      <c r="F46" s="8"/>
      <c r="G46" s="8"/>
      <c r="H46" s="179"/>
      <c r="I46" s="8"/>
      <c r="J46" s="8"/>
      <c r="K46" s="206"/>
      <c r="L46" s="31"/>
      <c r="M46" s="15"/>
    </row>
    <row r="47" spans="1:20">
      <c r="A47" s="170">
        <v>44111</v>
      </c>
      <c r="B47" s="34" t="s">
        <v>6</v>
      </c>
      <c r="D47" s="8"/>
      <c r="E47" s="8"/>
      <c r="F47" s="8"/>
      <c r="G47" s="8"/>
      <c r="H47" s="179"/>
      <c r="I47" s="27"/>
      <c r="J47" s="15"/>
      <c r="K47" s="205"/>
      <c r="M47" s="15"/>
    </row>
    <row r="48" spans="1:20">
      <c r="D48" s="227" t="s">
        <v>132</v>
      </c>
      <c r="E48" s="229"/>
      <c r="F48" s="229"/>
      <c r="G48" s="229"/>
      <c r="H48" s="228"/>
      <c r="I48" s="227" t="s">
        <v>144</v>
      </c>
      <c r="J48" s="229"/>
      <c r="K48" s="229"/>
      <c r="L48" s="229"/>
      <c r="M48" s="229"/>
      <c r="N48" s="229"/>
      <c r="O48" s="229"/>
      <c r="P48" s="229"/>
      <c r="Q48" s="228"/>
    </row>
    <row r="49" spans="1:20" ht="42">
      <c r="A49" s="25" t="s">
        <v>125</v>
      </c>
      <c r="B49" s="25" t="s">
        <v>141</v>
      </c>
      <c r="C49" s="25" t="s">
        <v>140</v>
      </c>
      <c r="D49" s="5" t="s">
        <v>127</v>
      </c>
      <c r="E49" s="5" t="s">
        <v>128</v>
      </c>
      <c r="F49" s="5" t="s">
        <v>199</v>
      </c>
      <c r="G49" s="5" t="s">
        <v>198</v>
      </c>
      <c r="H49" s="204" t="s">
        <v>244</v>
      </c>
      <c r="I49" s="5" t="s">
        <v>240</v>
      </c>
      <c r="J49" s="5" t="s">
        <v>238</v>
      </c>
      <c r="K49" s="204" t="s">
        <v>241</v>
      </c>
      <c r="L49" s="5" t="s">
        <v>237</v>
      </c>
      <c r="M49" s="5" t="s">
        <v>235</v>
      </c>
      <c r="N49" s="204" t="s">
        <v>242</v>
      </c>
      <c r="O49" s="5" t="s">
        <v>200</v>
      </c>
      <c r="P49" s="5" t="s">
        <v>197</v>
      </c>
      <c r="Q49" s="204" t="s">
        <v>243</v>
      </c>
      <c r="R49" s="5" t="s">
        <v>1783</v>
      </c>
      <c r="S49" s="5" t="s">
        <v>345</v>
      </c>
      <c r="T49" s="204" t="s">
        <v>1784</v>
      </c>
    </row>
    <row r="50" spans="1:20">
      <c r="A50" s="13" t="str">
        <f>Products.20201007!B2</f>
        <v>EP_GEO_SDN_TEMP_NN_GR_FEB</v>
      </c>
      <c r="B50" s="12" t="str">
        <f>Products.20201007!A2</f>
        <v>TEMP</v>
      </c>
      <c r="C50" s="12" t="str">
        <f>Products.20201007!J2</f>
        <v>EXT</v>
      </c>
      <c r="D50" s="50" t="s">
        <v>1779</v>
      </c>
      <c r="E50" s="50"/>
      <c r="F50" s="50"/>
      <c r="G50" s="50"/>
      <c r="H50" s="201" t="e">
        <f>(F50-G50)/G50</f>
        <v>#DIV/0!</v>
      </c>
      <c r="I50" s="50"/>
      <c r="J50" s="50"/>
      <c r="K50" s="201" t="e">
        <f>(I50-J50)/J50</f>
        <v>#DIV/0!</v>
      </c>
      <c r="L50" s="50">
        <v>0</v>
      </c>
      <c r="M50" s="50">
        <v>1</v>
      </c>
      <c r="N50" s="201">
        <f>(L50-M50)/M50</f>
        <v>-1</v>
      </c>
      <c r="O50" s="50">
        <v>0</v>
      </c>
      <c r="P50" s="50">
        <v>0</v>
      </c>
      <c r="Q50" s="201" t="e">
        <f>(O50-P50)/P50</f>
        <v>#DIV/0!</v>
      </c>
      <c r="R50" s="50"/>
      <c r="S50" s="50"/>
      <c r="T50" s="201" t="e">
        <f>(R50-S50)/S50</f>
        <v>#DIV/0!</v>
      </c>
    </row>
    <row r="51" spans="1:20">
      <c r="A51" s="13" t="str">
        <f>Products.20201007!B3</f>
        <v>EP_GEO_SDN_TEMP_NN_GR_APR</v>
      </c>
      <c r="B51" s="12" t="str">
        <f>Products.20201007!A3</f>
        <v>TEMP</v>
      </c>
      <c r="C51" s="12" t="str">
        <f>Products.20201007!J3</f>
        <v>EXT</v>
      </c>
      <c r="D51" s="50" t="s">
        <v>1779</v>
      </c>
      <c r="E51" s="50"/>
      <c r="F51" s="50"/>
      <c r="G51" s="50"/>
      <c r="H51" s="201" t="e">
        <f t="shared" ref="H51:H114" si="0">(F51-G51)/G51</f>
        <v>#DIV/0!</v>
      </c>
      <c r="I51" s="50"/>
      <c r="J51" s="50"/>
      <c r="K51" s="201" t="e">
        <f t="shared" ref="K51:K114" si="1">(I51-J51)/J51</f>
        <v>#DIV/0!</v>
      </c>
      <c r="L51" s="50">
        <v>11</v>
      </c>
      <c r="M51" s="50">
        <v>4</v>
      </c>
      <c r="N51" s="201">
        <f t="shared" ref="N51:N114" si="2">(L51-M51)/M51</f>
        <v>1.75</v>
      </c>
      <c r="O51" s="50">
        <v>0</v>
      </c>
      <c r="P51" s="50">
        <v>0</v>
      </c>
      <c r="Q51" s="201" t="e">
        <f t="shared" ref="Q51:Q114" si="3">(O51-P51)/P51</f>
        <v>#DIV/0!</v>
      </c>
      <c r="R51" s="50"/>
      <c r="S51" s="50"/>
      <c r="T51" s="201" t="e">
        <f t="shared" ref="T51:T114" si="4">(R51-S51)/S51</f>
        <v>#DIV/0!</v>
      </c>
    </row>
    <row r="52" spans="1:20">
      <c r="A52" s="13" t="str">
        <f>Products.20201007!B4</f>
        <v>EP_GEO_SDN_TEMP_NN_GR_MAR</v>
      </c>
      <c r="B52" s="12" t="str">
        <f>Products.20201007!A4</f>
        <v>TEMP</v>
      </c>
      <c r="C52" s="12" t="str">
        <f>Products.20201007!J4</f>
        <v>EXT</v>
      </c>
      <c r="D52" s="50" t="s">
        <v>1779</v>
      </c>
      <c r="E52" s="50"/>
      <c r="F52" s="50"/>
      <c r="G52" s="50"/>
      <c r="H52" s="201" t="e">
        <f t="shared" si="0"/>
        <v>#DIV/0!</v>
      </c>
      <c r="I52" s="50"/>
      <c r="J52" s="50"/>
      <c r="K52" s="201" t="e">
        <f t="shared" si="1"/>
        <v>#DIV/0!</v>
      </c>
      <c r="L52" s="50">
        <v>0</v>
      </c>
      <c r="M52" s="50">
        <v>0</v>
      </c>
      <c r="N52" s="201" t="e">
        <f t="shared" si="2"/>
        <v>#DIV/0!</v>
      </c>
      <c r="O52" s="50">
        <v>0</v>
      </c>
      <c r="P52" s="50">
        <v>0</v>
      </c>
      <c r="Q52" s="201" t="e">
        <f t="shared" si="3"/>
        <v>#DIV/0!</v>
      </c>
      <c r="R52" s="50"/>
      <c r="S52" s="50"/>
      <c r="T52" s="201" t="e">
        <f t="shared" si="4"/>
        <v>#DIV/0!</v>
      </c>
    </row>
    <row r="53" spans="1:20">
      <c r="A53" s="13" t="str">
        <f>Products.20201007!B5</f>
        <v>EP_GEO_SDN_TEMP_NN_GR_SEP</v>
      </c>
      <c r="B53" s="12" t="str">
        <f>Products.20201007!A5</f>
        <v>TEMP</v>
      </c>
      <c r="C53" s="12" t="str">
        <f>Products.20201007!J5</f>
        <v>EXT</v>
      </c>
      <c r="D53" s="50" t="s">
        <v>1779</v>
      </c>
      <c r="E53" s="50"/>
      <c r="F53" s="50"/>
      <c r="G53" s="50"/>
      <c r="H53" s="201" t="e">
        <f t="shared" si="0"/>
        <v>#DIV/0!</v>
      </c>
      <c r="I53" s="50"/>
      <c r="J53" s="50"/>
      <c r="K53" s="201" t="e">
        <f t="shared" si="1"/>
        <v>#DIV/0!</v>
      </c>
      <c r="L53" s="50">
        <v>0</v>
      </c>
      <c r="M53" s="50">
        <v>0</v>
      </c>
      <c r="N53" s="201" t="e">
        <f t="shared" si="2"/>
        <v>#DIV/0!</v>
      </c>
      <c r="O53" s="50">
        <v>0</v>
      </c>
      <c r="P53" s="50">
        <v>0</v>
      </c>
      <c r="Q53" s="201" t="e">
        <f t="shared" si="3"/>
        <v>#DIV/0!</v>
      </c>
      <c r="R53" s="50"/>
      <c r="S53" s="50"/>
      <c r="T53" s="201" t="e">
        <f t="shared" si="4"/>
        <v>#DIV/0!</v>
      </c>
    </row>
    <row r="54" spans="1:20">
      <c r="A54" s="13" t="str">
        <f>Products.20201007!B6</f>
        <v>EP_GEO_SDN_TEMP_NN_GR_NOV</v>
      </c>
      <c r="B54" s="12" t="str">
        <f>Products.20201007!A6</f>
        <v>TEMP</v>
      </c>
      <c r="C54" s="12" t="str">
        <f>Products.20201007!J6</f>
        <v>EXT</v>
      </c>
      <c r="D54" s="50" t="s">
        <v>1779</v>
      </c>
      <c r="E54" s="50"/>
      <c r="F54" s="50"/>
      <c r="G54" s="50"/>
      <c r="H54" s="201" t="e">
        <f t="shared" si="0"/>
        <v>#DIV/0!</v>
      </c>
      <c r="I54" s="50"/>
      <c r="J54" s="50"/>
      <c r="K54" s="201" t="e">
        <f t="shared" si="1"/>
        <v>#DIV/0!</v>
      </c>
      <c r="L54" s="50">
        <v>1</v>
      </c>
      <c r="M54" s="50">
        <v>0</v>
      </c>
      <c r="N54" s="201" t="e">
        <f t="shared" si="2"/>
        <v>#DIV/0!</v>
      </c>
      <c r="O54" s="50">
        <v>0</v>
      </c>
      <c r="P54" s="50">
        <v>0</v>
      </c>
      <c r="Q54" s="201" t="e">
        <f t="shared" si="3"/>
        <v>#DIV/0!</v>
      </c>
      <c r="R54" s="50"/>
      <c r="S54" s="50"/>
      <c r="T54" s="201" t="e">
        <f t="shared" si="4"/>
        <v>#DIV/0!</v>
      </c>
    </row>
    <row r="55" spans="1:20">
      <c r="A55" s="13" t="str">
        <f>Products.20201007!B7</f>
        <v>EP_GEO_SDN_TEMP_NN_GR_JUL</v>
      </c>
      <c r="B55" s="12" t="str">
        <f>Products.20201007!A7</f>
        <v>TEMP</v>
      </c>
      <c r="C55" s="12" t="str">
        <f>Products.20201007!J7</f>
        <v>EXT</v>
      </c>
      <c r="D55" s="50" t="s">
        <v>1779</v>
      </c>
      <c r="E55" s="50"/>
      <c r="F55" s="50"/>
      <c r="G55" s="50"/>
      <c r="H55" s="201" t="e">
        <f t="shared" si="0"/>
        <v>#DIV/0!</v>
      </c>
      <c r="I55" s="50"/>
      <c r="J55" s="50"/>
      <c r="K55" s="201" t="e">
        <f t="shared" si="1"/>
        <v>#DIV/0!</v>
      </c>
      <c r="L55" s="50">
        <v>1</v>
      </c>
      <c r="M55" s="50">
        <v>0</v>
      </c>
      <c r="N55" s="201" t="e">
        <f t="shared" si="2"/>
        <v>#DIV/0!</v>
      </c>
      <c r="O55" s="50">
        <v>0</v>
      </c>
      <c r="P55" s="50">
        <v>0</v>
      </c>
      <c r="Q55" s="201" t="e">
        <f t="shared" si="3"/>
        <v>#DIV/0!</v>
      </c>
      <c r="R55" s="50"/>
      <c r="S55" s="50"/>
      <c r="T55" s="201" t="e">
        <f t="shared" si="4"/>
        <v>#DIV/0!</v>
      </c>
    </row>
    <row r="56" spans="1:20">
      <c r="A56" s="13" t="str">
        <f>Products.20201007!B8</f>
        <v>EP_GEO_SDN_TEMP_NN_GR_JAN</v>
      </c>
      <c r="B56" s="12" t="str">
        <f>Products.20201007!A8</f>
        <v>TEMP</v>
      </c>
      <c r="C56" s="12" t="str">
        <f>Products.20201007!J8</f>
        <v>EXT</v>
      </c>
      <c r="D56" s="50" t="s">
        <v>1779</v>
      </c>
      <c r="E56" s="50"/>
      <c r="F56" s="50"/>
      <c r="G56" s="50"/>
      <c r="H56" s="201" t="e">
        <f t="shared" si="0"/>
        <v>#DIV/0!</v>
      </c>
      <c r="I56" s="50"/>
      <c r="J56" s="50"/>
      <c r="K56" s="201" t="e">
        <f t="shared" si="1"/>
        <v>#DIV/0!</v>
      </c>
      <c r="L56" s="50">
        <v>2</v>
      </c>
      <c r="M56" s="50">
        <v>0</v>
      </c>
      <c r="N56" s="201" t="e">
        <f t="shared" si="2"/>
        <v>#DIV/0!</v>
      </c>
      <c r="O56" s="50">
        <v>0</v>
      </c>
      <c r="P56" s="50">
        <v>0</v>
      </c>
      <c r="Q56" s="201" t="e">
        <f t="shared" si="3"/>
        <v>#DIV/0!</v>
      </c>
      <c r="R56" s="50"/>
      <c r="S56" s="50"/>
      <c r="T56" s="201" t="e">
        <f t="shared" si="4"/>
        <v>#DIV/0!</v>
      </c>
    </row>
    <row r="57" spans="1:20">
      <c r="A57" s="13" t="str">
        <f>Products.20201007!B9</f>
        <v>EP_GEO_SDN_TEMP_NN_GR_AUG</v>
      </c>
      <c r="B57" s="12" t="str">
        <f>Products.20201007!A9</f>
        <v>TEMP</v>
      </c>
      <c r="C57" s="12" t="str">
        <f>Products.20201007!J9</f>
        <v>EXT</v>
      </c>
      <c r="D57" s="50" t="s">
        <v>1779</v>
      </c>
      <c r="E57" s="50"/>
      <c r="F57" s="50"/>
      <c r="G57" s="50"/>
      <c r="H57" s="201" t="e">
        <f t="shared" si="0"/>
        <v>#DIV/0!</v>
      </c>
      <c r="I57" s="50"/>
      <c r="J57" s="50"/>
      <c r="K57" s="201" t="e">
        <f t="shared" si="1"/>
        <v>#DIV/0!</v>
      </c>
      <c r="L57" s="50">
        <v>1</v>
      </c>
      <c r="M57" s="50">
        <v>10</v>
      </c>
      <c r="N57" s="201">
        <f t="shared" si="2"/>
        <v>-0.9</v>
      </c>
      <c r="O57" s="50">
        <v>0</v>
      </c>
      <c r="P57" s="50">
        <v>0</v>
      </c>
      <c r="Q57" s="201" t="e">
        <f t="shared" si="3"/>
        <v>#DIV/0!</v>
      </c>
      <c r="R57" s="50"/>
      <c r="S57" s="50"/>
      <c r="T57" s="201" t="e">
        <f t="shared" si="4"/>
        <v>#DIV/0!</v>
      </c>
    </row>
    <row r="58" spans="1:20">
      <c r="A58" s="13" t="str">
        <f>Products.20201007!B10</f>
        <v>EP_GEO_SDN_TEMP_NN_GR_DEC</v>
      </c>
      <c r="B58" s="12" t="str">
        <f>Products.20201007!A10</f>
        <v>TEMP</v>
      </c>
      <c r="C58" s="12" t="str">
        <f>Products.20201007!J10</f>
        <v>EXT</v>
      </c>
      <c r="D58" s="50" t="s">
        <v>1779</v>
      </c>
      <c r="E58" s="50"/>
      <c r="F58" s="50"/>
      <c r="G58" s="50"/>
      <c r="H58" s="201" t="e">
        <f t="shared" si="0"/>
        <v>#DIV/0!</v>
      </c>
      <c r="I58" s="50"/>
      <c r="J58" s="50"/>
      <c r="K58" s="201" t="e">
        <f t="shared" si="1"/>
        <v>#DIV/0!</v>
      </c>
      <c r="L58" s="50">
        <v>0</v>
      </c>
      <c r="M58" s="50">
        <v>0</v>
      </c>
      <c r="N58" s="201" t="e">
        <f t="shared" si="2"/>
        <v>#DIV/0!</v>
      </c>
      <c r="O58" s="50">
        <v>0</v>
      </c>
      <c r="P58" s="50">
        <v>0</v>
      </c>
      <c r="Q58" s="201" t="e">
        <f t="shared" si="3"/>
        <v>#DIV/0!</v>
      </c>
      <c r="R58" s="50"/>
      <c r="S58" s="50"/>
      <c r="T58" s="201" t="e">
        <f t="shared" si="4"/>
        <v>#DIV/0!</v>
      </c>
    </row>
    <row r="59" spans="1:20">
      <c r="A59" s="13" t="str">
        <f>Products.20201007!B11</f>
        <v>EP_GEO_SDN_TEMP_NN_GR_JUN</v>
      </c>
      <c r="B59" s="12" t="str">
        <f>Products.20201007!A11</f>
        <v>TEMP</v>
      </c>
      <c r="C59" s="12" t="str">
        <f>Products.20201007!J11</f>
        <v>EXT</v>
      </c>
      <c r="D59" s="50" t="s">
        <v>1779</v>
      </c>
      <c r="E59" s="50"/>
      <c r="F59" s="50"/>
      <c r="G59" s="50"/>
      <c r="H59" s="201" t="e">
        <f t="shared" si="0"/>
        <v>#DIV/0!</v>
      </c>
      <c r="I59" s="50"/>
      <c r="J59" s="50"/>
      <c r="K59" s="201" t="e">
        <f t="shared" si="1"/>
        <v>#DIV/0!</v>
      </c>
      <c r="L59" s="50">
        <v>0</v>
      </c>
      <c r="M59" s="50">
        <v>0</v>
      </c>
      <c r="N59" s="201" t="e">
        <f t="shared" si="2"/>
        <v>#DIV/0!</v>
      </c>
      <c r="O59" s="50">
        <v>0</v>
      </c>
      <c r="P59" s="50">
        <v>0</v>
      </c>
      <c r="Q59" s="201" t="e">
        <f t="shared" si="3"/>
        <v>#DIV/0!</v>
      </c>
      <c r="R59" s="50"/>
      <c r="S59" s="50"/>
      <c r="T59" s="201" t="e">
        <f t="shared" si="4"/>
        <v>#DIV/0!</v>
      </c>
    </row>
    <row r="60" spans="1:20">
      <c r="A60" s="13" t="str">
        <f>Products.20201007!B12</f>
        <v>EP_GEO_SDN_TEMP_NN_GR_MAY</v>
      </c>
      <c r="B60" s="12" t="str">
        <f>Products.20201007!A12</f>
        <v>TEMP</v>
      </c>
      <c r="C60" s="12" t="str">
        <f>Products.20201007!J12</f>
        <v>EXT</v>
      </c>
      <c r="D60" s="50" t="s">
        <v>1779</v>
      </c>
      <c r="E60" s="50"/>
      <c r="F60" s="50"/>
      <c r="G60" s="50"/>
      <c r="H60" s="201" t="e">
        <f t="shared" si="0"/>
        <v>#DIV/0!</v>
      </c>
      <c r="I60" s="50"/>
      <c r="J60" s="50"/>
      <c r="K60" s="201" t="e">
        <f t="shared" si="1"/>
        <v>#DIV/0!</v>
      </c>
      <c r="L60" s="50">
        <v>0</v>
      </c>
      <c r="M60" s="50">
        <v>0</v>
      </c>
      <c r="N60" s="201" t="e">
        <f t="shared" si="2"/>
        <v>#DIV/0!</v>
      </c>
      <c r="O60" s="50">
        <v>0</v>
      </c>
      <c r="P60" s="50">
        <v>0</v>
      </c>
      <c r="Q60" s="201" t="e">
        <f t="shared" si="3"/>
        <v>#DIV/0!</v>
      </c>
      <c r="R60" s="50"/>
      <c r="S60" s="50"/>
      <c r="T60" s="201" t="e">
        <f t="shared" si="4"/>
        <v>#DIV/0!</v>
      </c>
    </row>
    <row r="61" spans="1:20">
      <c r="A61" s="13" t="str">
        <f>Products.20201007!B13</f>
        <v>EP_GEO_SDN_TEMP_NN_GR_OCT</v>
      </c>
      <c r="B61" s="12" t="str">
        <f>Products.20201007!A13</f>
        <v>TEMP</v>
      </c>
      <c r="C61" s="12" t="str">
        <f>Products.20201007!J13</f>
        <v>EXT</v>
      </c>
      <c r="D61" s="50" t="s">
        <v>1779</v>
      </c>
      <c r="E61" s="50"/>
      <c r="F61" s="50"/>
      <c r="G61" s="50"/>
      <c r="H61" s="201" t="e">
        <f t="shared" si="0"/>
        <v>#DIV/0!</v>
      </c>
      <c r="I61" s="50"/>
      <c r="J61" s="50"/>
      <c r="K61" s="201" t="e">
        <f t="shared" si="1"/>
        <v>#DIV/0!</v>
      </c>
      <c r="L61" s="50">
        <v>0</v>
      </c>
      <c r="M61" s="50">
        <v>0</v>
      </c>
      <c r="N61" s="201" t="e">
        <f t="shared" si="2"/>
        <v>#DIV/0!</v>
      </c>
      <c r="O61" s="50">
        <v>0</v>
      </c>
      <c r="P61" s="50">
        <v>0</v>
      </c>
      <c r="Q61" s="201" t="e">
        <f t="shared" si="3"/>
        <v>#DIV/0!</v>
      </c>
      <c r="R61" s="50"/>
      <c r="S61" s="50"/>
      <c r="T61" s="201" t="e">
        <f t="shared" si="4"/>
        <v>#DIV/0!</v>
      </c>
    </row>
    <row r="62" spans="1:20">
      <c r="A62" s="13" t="str">
        <f>Products.20201007!B14</f>
        <v>EP_GEO_NER_OTHR_NN_NN_RAS</v>
      </c>
      <c r="B62" s="12" t="str">
        <f>Products.20201007!A14</f>
        <v>OTHR</v>
      </c>
      <c r="C62" s="12" t="str">
        <f>Products.20201007!J14</f>
        <v>EXT</v>
      </c>
      <c r="D62" s="50" t="s">
        <v>1779</v>
      </c>
      <c r="E62" s="50"/>
      <c r="F62" s="50"/>
      <c r="G62" s="50"/>
      <c r="H62" s="201" t="e">
        <f t="shared" si="0"/>
        <v>#DIV/0!</v>
      </c>
      <c r="I62" s="50"/>
      <c r="J62" s="50"/>
      <c r="K62" s="201" t="e">
        <f t="shared" si="1"/>
        <v>#DIV/0!</v>
      </c>
      <c r="L62" s="50">
        <v>0</v>
      </c>
      <c r="M62" s="50">
        <v>1</v>
      </c>
      <c r="N62" s="201">
        <f t="shared" si="2"/>
        <v>-1</v>
      </c>
      <c r="O62" s="50">
        <v>0</v>
      </c>
      <c r="P62" s="50">
        <v>0</v>
      </c>
      <c r="Q62" s="201" t="e">
        <f t="shared" si="3"/>
        <v>#DIV/0!</v>
      </c>
      <c r="R62" s="50"/>
      <c r="S62" s="50"/>
      <c r="T62" s="201" t="e">
        <f t="shared" si="4"/>
        <v>#DIV/0!</v>
      </c>
    </row>
    <row r="63" spans="1:20">
      <c r="A63" s="13" t="str">
        <f>Products.20201007!B15</f>
        <v>EP_GEO_INT_SLEV_TG_TS_ABS</v>
      </c>
      <c r="B63" s="12" t="str">
        <f>Products.20201007!A15</f>
        <v>SLEV</v>
      </c>
      <c r="C63" s="12" t="str">
        <f>Products.20201007!J15</f>
        <v>INT</v>
      </c>
      <c r="D63" s="50" t="s">
        <v>1779</v>
      </c>
      <c r="E63" s="50"/>
      <c r="F63" s="50"/>
      <c r="G63" s="50"/>
      <c r="H63" s="201" t="e">
        <f t="shared" si="0"/>
        <v>#DIV/0!</v>
      </c>
      <c r="I63" s="50"/>
      <c r="J63" s="50"/>
      <c r="K63" s="201" t="e">
        <f t="shared" si="1"/>
        <v>#DIV/0!</v>
      </c>
      <c r="L63" s="50">
        <v>4</v>
      </c>
      <c r="M63" s="50">
        <v>69</v>
      </c>
      <c r="N63" s="201">
        <f t="shared" si="2"/>
        <v>-0.94202898550724634</v>
      </c>
      <c r="O63" s="50">
        <v>0</v>
      </c>
      <c r="P63" s="50">
        <v>106</v>
      </c>
      <c r="Q63" s="201">
        <f t="shared" si="3"/>
        <v>-1</v>
      </c>
      <c r="R63" s="50"/>
      <c r="S63" s="50"/>
      <c r="T63" s="201" t="e">
        <f t="shared" si="4"/>
        <v>#DIV/0!</v>
      </c>
    </row>
    <row r="64" spans="1:20">
      <c r="A64" s="13" t="str">
        <f>Products.20201007!B16</f>
        <v>EP_GEO_INT_RVFL_RS_TS_VAR</v>
      </c>
      <c r="B64" s="12" t="str">
        <f>Products.20201007!A16</f>
        <v>RVFL</v>
      </c>
      <c r="C64" s="12" t="str">
        <f>Products.20201007!J16</f>
        <v>INT</v>
      </c>
      <c r="D64" s="50" t="s">
        <v>1779</v>
      </c>
      <c r="E64" s="50"/>
      <c r="F64" s="50"/>
      <c r="G64" s="50"/>
      <c r="H64" s="201" t="e">
        <f t="shared" si="0"/>
        <v>#DIV/0!</v>
      </c>
      <c r="I64" s="50"/>
      <c r="J64" s="50"/>
      <c r="K64" s="201" t="e">
        <f t="shared" si="1"/>
        <v>#DIV/0!</v>
      </c>
      <c r="L64" s="50">
        <v>6</v>
      </c>
      <c r="M64" s="50">
        <v>6</v>
      </c>
      <c r="N64" s="201">
        <f t="shared" si="2"/>
        <v>0</v>
      </c>
      <c r="O64" s="50">
        <v>1</v>
      </c>
      <c r="P64" s="50">
        <v>0</v>
      </c>
      <c r="Q64" s="201" t="e">
        <f t="shared" si="3"/>
        <v>#DIV/0!</v>
      </c>
      <c r="R64" s="50"/>
      <c r="S64" s="50"/>
      <c r="T64" s="201" t="e">
        <f t="shared" si="4"/>
        <v>#DIV/0!</v>
      </c>
    </row>
    <row r="65" spans="1:20">
      <c r="A65" s="13" t="str">
        <f>Products.20201007!B17</f>
        <v>EP_GEO_INT_WIND_MO_TS_NRT</v>
      </c>
      <c r="B65" s="12" t="str">
        <f>Products.20201007!A17</f>
        <v>WIND</v>
      </c>
      <c r="C65" s="12" t="str">
        <f>Products.20201007!J17</f>
        <v>INT</v>
      </c>
      <c r="D65" s="50" t="s">
        <v>1779</v>
      </c>
      <c r="E65" s="50"/>
      <c r="F65" s="50"/>
      <c r="G65" s="50"/>
      <c r="H65" s="201" t="e">
        <f t="shared" si="0"/>
        <v>#DIV/0!</v>
      </c>
      <c r="I65" s="50"/>
      <c r="J65" s="50"/>
      <c r="K65" s="201" t="e">
        <f t="shared" si="1"/>
        <v>#DIV/0!</v>
      </c>
      <c r="L65" s="50">
        <v>28</v>
      </c>
      <c r="M65" s="50">
        <v>2</v>
      </c>
      <c r="N65" s="201">
        <f t="shared" si="2"/>
        <v>13</v>
      </c>
      <c r="O65" s="50">
        <v>6</v>
      </c>
      <c r="P65" s="50">
        <v>0</v>
      </c>
      <c r="Q65" s="201" t="e">
        <f t="shared" si="3"/>
        <v>#DIV/0!</v>
      </c>
      <c r="R65" s="50"/>
      <c r="S65" s="50"/>
      <c r="T65" s="201" t="e">
        <f t="shared" si="4"/>
        <v>#DIV/0!</v>
      </c>
    </row>
    <row r="66" spans="1:20">
      <c r="A66" s="13" t="str">
        <f>Products.20201007!B18</f>
        <v>EP_GEO_PSM_SLEV_TG_TS_ANO</v>
      </c>
      <c r="B66" s="12" t="str">
        <f>Products.20201007!A18</f>
        <v>SLEV</v>
      </c>
      <c r="C66" s="12" t="str">
        <f>Products.20201007!J18</f>
        <v>INT</v>
      </c>
      <c r="D66" s="50" t="s">
        <v>1779</v>
      </c>
      <c r="E66" s="50"/>
      <c r="F66" s="50"/>
      <c r="G66" s="50"/>
      <c r="H66" s="201" t="e">
        <f t="shared" si="0"/>
        <v>#DIV/0!</v>
      </c>
      <c r="I66" s="50"/>
      <c r="J66" s="50"/>
      <c r="K66" s="201" t="e">
        <f t="shared" si="1"/>
        <v>#DIV/0!</v>
      </c>
      <c r="L66" s="50">
        <v>9</v>
      </c>
      <c r="M66" s="50">
        <v>0</v>
      </c>
      <c r="N66" s="201" t="e">
        <f t="shared" si="2"/>
        <v>#DIV/0!</v>
      </c>
      <c r="O66" s="50">
        <v>1</v>
      </c>
      <c r="P66" s="50">
        <v>0</v>
      </c>
      <c r="Q66" s="201" t="e">
        <f t="shared" si="3"/>
        <v>#DIV/0!</v>
      </c>
      <c r="R66" s="50"/>
      <c r="S66" s="50"/>
      <c r="T66" s="201" t="e">
        <f t="shared" si="4"/>
        <v>#DIV/0!</v>
      </c>
    </row>
    <row r="67" spans="1:20">
      <c r="A67" s="13" t="str">
        <f>Products.20201007!B19</f>
        <v>EP_GEO_SON_SLEV_GR_TS_TRE</v>
      </c>
      <c r="B67" s="12" t="str">
        <f>Products.20201007!A19</f>
        <v>SLEV</v>
      </c>
      <c r="C67" s="12" t="str">
        <f>Products.20201007!J19</f>
        <v>INT</v>
      </c>
      <c r="D67" s="50" t="s">
        <v>1779</v>
      </c>
      <c r="E67" s="50"/>
      <c r="F67" s="50"/>
      <c r="G67" s="50"/>
      <c r="H67" s="201" t="e">
        <f t="shared" si="0"/>
        <v>#DIV/0!</v>
      </c>
      <c r="I67" s="50"/>
      <c r="J67" s="50"/>
      <c r="K67" s="201" t="e">
        <f t="shared" si="1"/>
        <v>#DIV/0!</v>
      </c>
      <c r="L67" s="50">
        <v>1</v>
      </c>
      <c r="M67" s="50">
        <v>0</v>
      </c>
      <c r="N67" s="201" t="e">
        <f t="shared" si="2"/>
        <v>#DIV/0!</v>
      </c>
      <c r="O67" s="50">
        <v>0</v>
      </c>
      <c r="P67" s="50">
        <v>0</v>
      </c>
      <c r="Q67" s="201" t="e">
        <f t="shared" si="3"/>
        <v>#DIV/0!</v>
      </c>
      <c r="R67" s="50"/>
      <c r="S67" s="50"/>
      <c r="T67" s="201" t="e">
        <f t="shared" si="4"/>
        <v>#DIV/0!</v>
      </c>
    </row>
    <row r="68" spans="1:20">
      <c r="A68" s="13" t="str">
        <f>Products.20201007!B20</f>
        <v>EP_GEO_PSM_SLEV_FS_PP_NNN</v>
      </c>
      <c r="B68" s="12" t="str">
        <f>Products.20201007!A20</f>
        <v>SLEV</v>
      </c>
      <c r="C68" s="12" t="str">
        <f>Products.20201007!J20</f>
        <v>INT</v>
      </c>
      <c r="D68" s="50" t="s">
        <v>1779</v>
      </c>
      <c r="E68" s="50"/>
      <c r="F68" s="50"/>
      <c r="G68" s="50"/>
      <c r="H68" s="201" t="e">
        <f t="shared" si="0"/>
        <v>#DIV/0!</v>
      </c>
      <c r="I68" s="50"/>
      <c r="J68" s="50"/>
      <c r="K68" s="201" t="e">
        <f t="shared" si="1"/>
        <v>#DIV/0!</v>
      </c>
      <c r="L68" s="50">
        <v>1</v>
      </c>
      <c r="M68" s="50">
        <v>0</v>
      </c>
      <c r="N68" s="201" t="e">
        <f t="shared" si="2"/>
        <v>#DIV/0!</v>
      </c>
      <c r="O68" s="50">
        <v>0</v>
      </c>
      <c r="P68" s="50">
        <v>0</v>
      </c>
      <c r="Q68" s="201" t="e">
        <f t="shared" si="3"/>
        <v>#DIV/0!</v>
      </c>
      <c r="R68" s="50"/>
      <c r="S68" s="50"/>
      <c r="T68" s="201" t="e">
        <f t="shared" si="4"/>
        <v>#DIV/0!</v>
      </c>
    </row>
    <row r="69" spans="1:20">
      <c r="A69" s="13" t="str">
        <f>Products.20201007!B21</f>
        <v>EP_GEO_INT_ALLP_AL_PP_MED</v>
      </c>
      <c r="B69" s="12" t="str">
        <f>Products.20201007!A21</f>
        <v>ALLP</v>
      </c>
      <c r="C69" s="12" t="str">
        <f>Products.20201007!J21</f>
        <v>INT</v>
      </c>
      <c r="D69" s="50" t="s">
        <v>1779</v>
      </c>
      <c r="E69" s="50"/>
      <c r="F69" s="50"/>
      <c r="G69" s="50"/>
      <c r="H69" s="201" t="e">
        <f t="shared" si="0"/>
        <v>#DIV/0!</v>
      </c>
      <c r="I69" s="50"/>
      <c r="J69" s="50"/>
      <c r="K69" s="201" t="e">
        <f t="shared" si="1"/>
        <v>#DIV/0!</v>
      </c>
      <c r="L69" s="50">
        <v>21</v>
      </c>
      <c r="M69" s="50">
        <v>0</v>
      </c>
      <c r="N69" s="201" t="e">
        <f t="shared" si="2"/>
        <v>#DIV/0!</v>
      </c>
      <c r="O69" s="50">
        <v>2</v>
      </c>
      <c r="P69" s="50">
        <v>0</v>
      </c>
      <c r="Q69" s="201" t="e">
        <f t="shared" si="3"/>
        <v>#DIV/0!</v>
      </c>
      <c r="R69" s="50"/>
      <c r="S69" s="50"/>
      <c r="T69" s="201" t="e">
        <f t="shared" si="4"/>
        <v>#DIV/0!</v>
      </c>
    </row>
    <row r="70" spans="1:20">
      <c r="A70" s="13" t="str">
        <f>Products.20201007!B22</f>
        <v>EP_GEO_INT_ALLP_FB_PP_GLO</v>
      </c>
      <c r="B70" s="12" t="str">
        <f>Products.20201007!A22</f>
        <v>ALLP</v>
      </c>
      <c r="C70" s="12" t="str">
        <f>Products.20201007!J22</f>
        <v>INT</v>
      </c>
      <c r="D70" s="50" t="s">
        <v>1779</v>
      </c>
      <c r="E70" s="50"/>
      <c r="F70" s="50"/>
      <c r="G70" s="50"/>
      <c r="H70" s="201" t="e">
        <f t="shared" si="0"/>
        <v>#DIV/0!</v>
      </c>
      <c r="I70" s="50"/>
      <c r="J70" s="50"/>
      <c r="K70" s="201" t="e">
        <f t="shared" si="1"/>
        <v>#DIV/0!</v>
      </c>
      <c r="L70" s="50">
        <v>17</v>
      </c>
      <c r="M70" s="50">
        <v>4</v>
      </c>
      <c r="N70" s="201">
        <f t="shared" si="2"/>
        <v>3.25</v>
      </c>
      <c r="O70" s="50">
        <v>1</v>
      </c>
      <c r="P70" s="50">
        <v>3</v>
      </c>
      <c r="Q70" s="201">
        <f t="shared" si="3"/>
        <v>-0.66666666666666663</v>
      </c>
      <c r="R70" s="50"/>
      <c r="S70" s="50"/>
      <c r="T70" s="201" t="e">
        <f t="shared" si="4"/>
        <v>#DIV/0!</v>
      </c>
    </row>
    <row r="71" spans="1:20">
      <c r="A71" s="13" t="str">
        <f>Products.20201007!B23</f>
        <v>EP_GEO_INT_ALLP_DB_PP_GLO</v>
      </c>
      <c r="B71" s="12" t="str">
        <f>Products.20201007!A23</f>
        <v>ALLP</v>
      </c>
      <c r="C71" s="12" t="str">
        <f>Products.20201007!J23</f>
        <v>INT</v>
      </c>
      <c r="D71" s="50" t="s">
        <v>1779</v>
      </c>
      <c r="E71" s="50"/>
      <c r="F71" s="50"/>
      <c r="G71" s="50"/>
      <c r="H71" s="201" t="e">
        <f t="shared" si="0"/>
        <v>#DIV/0!</v>
      </c>
      <c r="I71" s="50"/>
      <c r="J71" s="50"/>
      <c r="K71" s="201" t="e">
        <f t="shared" si="1"/>
        <v>#DIV/0!</v>
      </c>
      <c r="L71" s="50">
        <v>42</v>
      </c>
      <c r="M71" s="50">
        <v>2</v>
      </c>
      <c r="N71" s="201">
        <f t="shared" si="2"/>
        <v>20</v>
      </c>
      <c r="O71" s="50">
        <v>1</v>
      </c>
      <c r="P71" s="50">
        <v>2</v>
      </c>
      <c r="Q71" s="201">
        <f t="shared" si="3"/>
        <v>-0.5</v>
      </c>
      <c r="R71" s="50"/>
      <c r="S71" s="50"/>
      <c r="T71" s="201" t="e">
        <f t="shared" si="4"/>
        <v>#DIV/0!</v>
      </c>
    </row>
    <row r="72" spans="1:20">
      <c r="A72" s="13" t="str">
        <f>Products.20201007!B24</f>
        <v>EP_GEO_INT_TEMP_AL_PP_GLO</v>
      </c>
      <c r="B72" s="12" t="str">
        <f>Products.20201007!A24</f>
        <v>TEMP</v>
      </c>
      <c r="C72" s="12" t="str">
        <f>Products.20201007!J24</f>
        <v>INT</v>
      </c>
      <c r="D72" s="50" t="s">
        <v>1779</v>
      </c>
      <c r="E72" s="50"/>
      <c r="F72" s="50"/>
      <c r="G72" s="50"/>
      <c r="H72" s="201" t="e">
        <f t="shared" si="0"/>
        <v>#DIV/0!</v>
      </c>
      <c r="I72" s="50"/>
      <c r="J72" s="50"/>
      <c r="K72" s="201" t="e">
        <f t="shared" si="1"/>
        <v>#DIV/0!</v>
      </c>
      <c r="L72" s="50">
        <v>5</v>
      </c>
      <c r="M72" s="50">
        <v>3</v>
      </c>
      <c r="N72" s="201">
        <f t="shared" si="2"/>
        <v>0.66666666666666663</v>
      </c>
      <c r="O72" s="50">
        <v>1</v>
      </c>
      <c r="P72" s="50">
        <v>0</v>
      </c>
      <c r="Q72" s="201" t="e">
        <f t="shared" si="3"/>
        <v>#DIV/0!</v>
      </c>
      <c r="R72" s="50"/>
      <c r="S72" s="50"/>
      <c r="T72" s="201" t="e">
        <f t="shared" si="4"/>
        <v>#DIV/0!</v>
      </c>
    </row>
    <row r="73" spans="1:20">
      <c r="A73" s="13" t="str">
        <f>Products.20201007!B25</f>
        <v>EP_GEO_INT_TEMP_AR_PP_GLO</v>
      </c>
      <c r="B73" s="12" t="str">
        <f>Products.20201007!A25</f>
        <v>TEMP</v>
      </c>
      <c r="C73" s="12" t="str">
        <f>Products.20201007!J25</f>
        <v>INT</v>
      </c>
      <c r="D73" s="50" t="s">
        <v>1779</v>
      </c>
      <c r="E73" s="50"/>
      <c r="F73" s="50"/>
      <c r="G73" s="50"/>
      <c r="H73" s="201" t="e">
        <f t="shared" si="0"/>
        <v>#DIV/0!</v>
      </c>
      <c r="I73" s="50"/>
      <c r="J73" s="50"/>
      <c r="K73" s="201" t="e">
        <f t="shared" si="1"/>
        <v>#DIV/0!</v>
      </c>
      <c r="L73" s="50">
        <v>30</v>
      </c>
      <c r="M73" s="50">
        <v>26</v>
      </c>
      <c r="N73" s="201">
        <f t="shared" si="2"/>
        <v>0.15384615384615385</v>
      </c>
      <c r="O73" s="50">
        <v>247</v>
      </c>
      <c r="P73" s="50">
        <v>325</v>
      </c>
      <c r="Q73" s="201">
        <f t="shared" si="3"/>
        <v>-0.24</v>
      </c>
      <c r="R73" s="50"/>
      <c r="S73" s="50"/>
      <c r="T73" s="201" t="e">
        <f t="shared" si="4"/>
        <v>#DIV/0!</v>
      </c>
    </row>
    <row r="74" spans="1:20">
      <c r="A74" s="13" t="str">
        <f>Products.20201007!B26</f>
        <v>EP_GEO_INT_TEMP_OT_PP_GLO</v>
      </c>
      <c r="B74" s="12" t="str">
        <f>Products.20201007!A26</f>
        <v>TEMP</v>
      </c>
      <c r="C74" s="12" t="str">
        <f>Products.20201007!J26</f>
        <v>INT</v>
      </c>
      <c r="D74" s="50" t="s">
        <v>1779</v>
      </c>
      <c r="E74" s="50"/>
      <c r="F74" s="50"/>
      <c r="G74" s="50"/>
      <c r="H74" s="201" t="e">
        <f t="shared" si="0"/>
        <v>#DIV/0!</v>
      </c>
      <c r="I74" s="50"/>
      <c r="J74" s="50"/>
      <c r="K74" s="201" t="e">
        <f t="shared" si="1"/>
        <v>#DIV/0!</v>
      </c>
      <c r="L74" s="50">
        <v>0</v>
      </c>
      <c r="M74" s="50">
        <v>0</v>
      </c>
      <c r="N74" s="201" t="e">
        <f t="shared" si="2"/>
        <v>#DIV/0!</v>
      </c>
      <c r="O74" s="50">
        <v>0</v>
      </c>
      <c r="P74" s="50">
        <v>0</v>
      </c>
      <c r="Q74" s="201" t="e">
        <f t="shared" si="3"/>
        <v>#DIV/0!</v>
      </c>
      <c r="R74" s="50"/>
      <c r="S74" s="50"/>
      <c r="T74" s="201" t="e">
        <f t="shared" si="4"/>
        <v>#DIV/0!</v>
      </c>
    </row>
    <row r="75" spans="1:20">
      <c r="A75" s="13" t="str">
        <f>Products.20201007!B27</f>
        <v>EP_GEO_INT_ALLP_AL_PP_JS3</v>
      </c>
      <c r="B75" s="12" t="str">
        <f>Products.20201007!A27</f>
        <v>ALLP</v>
      </c>
      <c r="C75" s="12" t="str">
        <f>Products.20201007!J27</f>
        <v>INT</v>
      </c>
      <c r="D75" s="50" t="s">
        <v>1779</v>
      </c>
      <c r="E75" s="50"/>
      <c r="F75" s="50"/>
      <c r="G75" s="50"/>
      <c r="H75" s="201" t="e">
        <f t="shared" si="0"/>
        <v>#DIV/0!</v>
      </c>
      <c r="I75" s="50"/>
      <c r="J75" s="50"/>
      <c r="K75" s="201" t="e">
        <f t="shared" si="1"/>
        <v>#DIV/0!</v>
      </c>
      <c r="L75" s="50">
        <v>16</v>
      </c>
      <c r="M75" s="50">
        <v>2</v>
      </c>
      <c r="N75" s="201">
        <f t="shared" si="2"/>
        <v>7</v>
      </c>
      <c r="O75" s="50">
        <v>1</v>
      </c>
      <c r="P75" s="50">
        <v>2</v>
      </c>
      <c r="Q75" s="201">
        <f t="shared" si="3"/>
        <v>-0.5</v>
      </c>
      <c r="R75" s="50"/>
      <c r="S75" s="50"/>
      <c r="T75" s="201" t="e">
        <f t="shared" si="4"/>
        <v>#DIV/0!</v>
      </c>
    </row>
    <row r="76" spans="1:20">
      <c r="A76" s="13" t="str">
        <f>Products.20201007!B28</f>
        <v>EP_GEO_PSM_SLEV_TG_PP_GLO</v>
      </c>
      <c r="B76" s="12" t="str">
        <f>Products.20201007!A28</f>
        <v>SLEV</v>
      </c>
      <c r="C76" s="12" t="str">
        <f>Products.20201007!J28</f>
        <v>INT</v>
      </c>
      <c r="D76" s="50" t="s">
        <v>1779</v>
      </c>
      <c r="E76" s="50"/>
      <c r="F76" s="50"/>
      <c r="G76" s="50"/>
      <c r="H76" s="201" t="e">
        <f t="shared" si="0"/>
        <v>#DIV/0!</v>
      </c>
      <c r="I76" s="50"/>
      <c r="J76" s="50"/>
      <c r="K76" s="201" t="e">
        <f t="shared" si="1"/>
        <v>#DIV/0!</v>
      </c>
      <c r="L76" s="50">
        <v>2</v>
      </c>
      <c r="M76" s="50">
        <v>0</v>
      </c>
      <c r="N76" s="201" t="e">
        <f t="shared" si="2"/>
        <v>#DIV/0!</v>
      </c>
      <c r="O76" s="50">
        <v>0</v>
      </c>
      <c r="P76" s="50">
        <v>0</v>
      </c>
      <c r="Q76" s="201" t="e">
        <f t="shared" si="3"/>
        <v>#DIV/0!</v>
      </c>
      <c r="R76" s="50"/>
      <c r="S76" s="50"/>
      <c r="T76" s="201" t="e">
        <f t="shared" si="4"/>
        <v>#DIV/0!</v>
      </c>
    </row>
    <row r="77" spans="1:20">
      <c r="A77" s="13" t="str">
        <f>Products.20201007!B29</f>
        <v>EP_GEO_INT_OPTS_AL_PP_GLO</v>
      </c>
      <c r="B77" s="12" t="str">
        <f>Products.20201007!A29</f>
        <v>OPTS</v>
      </c>
      <c r="C77" s="12" t="str">
        <f>Products.20201007!J29</f>
        <v>INT</v>
      </c>
      <c r="D77" s="50" t="s">
        <v>1779</v>
      </c>
      <c r="E77" s="50"/>
      <c r="F77" s="50"/>
      <c r="G77" s="50"/>
      <c r="H77" s="201" t="e">
        <f t="shared" si="0"/>
        <v>#DIV/0!</v>
      </c>
      <c r="I77" s="50"/>
      <c r="J77" s="50"/>
      <c r="K77" s="201" t="e">
        <f t="shared" si="1"/>
        <v>#DIV/0!</v>
      </c>
      <c r="L77" s="50">
        <v>0</v>
      </c>
      <c r="M77" s="50">
        <v>0</v>
      </c>
      <c r="N77" s="201" t="e">
        <f t="shared" si="2"/>
        <v>#DIV/0!</v>
      </c>
      <c r="O77" s="50">
        <v>1</v>
      </c>
      <c r="P77" s="50">
        <v>0</v>
      </c>
      <c r="Q77" s="201" t="e">
        <f t="shared" si="3"/>
        <v>#DIV/0!</v>
      </c>
      <c r="R77" s="50"/>
      <c r="S77" s="50"/>
      <c r="T77" s="201" t="e">
        <f t="shared" si="4"/>
        <v>#DIV/0!</v>
      </c>
    </row>
    <row r="78" spans="1:20">
      <c r="A78" s="13" t="str">
        <f>Products.20201007!B30</f>
        <v>EP_GEO_INT_ALLP_MO_PP_GLO</v>
      </c>
      <c r="B78" s="12" t="str">
        <f>Products.20201007!A30</f>
        <v>ALLP</v>
      </c>
      <c r="C78" s="12" t="str">
        <f>Products.20201007!J30</f>
        <v>INT</v>
      </c>
      <c r="D78" s="50" t="s">
        <v>1779</v>
      </c>
      <c r="E78" s="50"/>
      <c r="F78" s="50"/>
      <c r="G78" s="50"/>
      <c r="H78" s="201" t="e">
        <f t="shared" si="0"/>
        <v>#DIV/0!</v>
      </c>
      <c r="I78" s="50"/>
      <c r="J78" s="50"/>
      <c r="K78" s="201" t="e">
        <f t="shared" si="1"/>
        <v>#DIV/0!</v>
      </c>
      <c r="L78" s="50">
        <v>22</v>
      </c>
      <c r="M78" s="50">
        <v>8</v>
      </c>
      <c r="N78" s="201">
        <f t="shared" si="2"/>
        <v>1.75</v>
      </c>
      <c r="O78" s="50">
        <v>1</v>
      </c>
      <c r="P78" s="50">
        <v>0</v>
      </c>
      <c r="Q78" s="201" t="e">
        <f t="shared" si="3"/>
        <v>#DIV/0!</v>
      </c>
      <c r="R78" s="50"/>
      <c r="S78" s="50"/>
      <c r="T78" s="201" t="e">
        <f t="shared" si="4"/>
        <v>#DIV/0!</v>
      </c>
    </row>
    <row r="79" spans="1:20">
      <c r="A79" s="13" t="str">
        <f>Products.20201007!B31</f>
        <v>EP_GEO_INT_ALLP_AL_PP_ATL</v>
      </c>
      <c r="B79" s="12" t="str">
        <f>Products.20201007!A31</f>
        <v>ALLP</v>
      </c>
      <c r="C79" s="12" t="str">
        <f>Products.20201007!J31</f>
        <v>INT</v>
      </c>
      <c r="D79" s="50" t="s">
        <v>1779</v>
      </c>
      <c r="E79" s="50"/>
      <c r="F79" s="50"/>
      <c r="G79" s="50"/>
      <c r="H79" s="201" t="e">
        <f t="shared" si="0"/>
        <v>#DIV/0!</v>
      </c>
      <c r="I79" s="50"/>
      <c r="J79" s="50"/>
      <c r="K79" s="201" t="e">
        <f t="shared" si="1"/>
        <v>#DIV/0!</v>
      </c>
      <c r="L79" s="50">
        <v>1</v>
      </c>
      <c r="M79" s="50">
        <v>0</v>
      </c>
      <c r="N79" s="201" t="e">
        <f t="shared" si="2"/>
        <v>#DIV/0!</v>
      </c>
      <c r="O79" s="50">
        <v>0</v>
      </c>
      <c r="P79" s="50">
        <v>0</v>
      </c>
      <c r="Q79" s="201" t="e">
        <f t="shared" si="3"/>
        <v>#DIV/0!</v>
      </c>
      <c r="R79" s="50"/>
      <c r="S79" s="50"/>
      <c r="T79" s="201" t="e">
        <f t="shared" si="4"/>
        <v>#DIV/0!</v>
      </c>
    </row>
    <row r="80" spans="1:20">
      <c r="A80" s="13" t="str">
        <f>Products.20201007!B32</f>
        <v>EP_GEO_INT_ALLP_AL_PP_ATL</v>
      </c>
      <c r="B80" s="12" t="str">
        <f>Products.20201007!A32</f>
        <v>ALLP</v>
      </c>
      <c r="C80" s="12" t="str">
        <f>Products.20201007!J32</f>
        <v>INT</v>
      </c>
      <c r="D80" s="50" t="s">
        <v>1779</v>
      </c>
      <c r="E80" s="50"/>
      <c r="F80" s="50"/>
      <c r="G80" s="50"/>
      <c r="H80" s="201" t="e">
        <f t="shared" si="0"/>
        <v>#DIV/0!</v>
      </c>
      <c r="I80" s="50"/>
      <c r="J80" s="50"/>
      <c r="K80" s="201" t="e">
        <f t="shared" si="1"/>
        <v>#DIV/0!</v>
      </c>
      <c r="L80" s="50">
        <v>1</v>
      </c>
      <c r="M80" s="50">
        <v>0</v>
      </c>
      <c r="N80" s="201" t="e">
        <f t="shared" si="2"/>
        <v>#DIV/0!</v>
      </c>
      <c r="O80" s="50">
        <v>0</v>
      </c>
      <c r="P80" s="50">
        <v>0</v>
      </c>
      <c r="Q80" s="201" t="e">
        <f t="shared" si="3"/>
        <v>#DIV/0!</v>
      </c>
      <c r="R80" s="50"/>
      <c r="S80" s="50"/>
      <c r="T80" s="201" t="e">
        <f t="shared" si="4"/>
        <v>#DIV/0!</v>
      </c>
    </row>
    <row r="81" spans="1:20">
      <c r="A81" s="13" t="str">
        <f>Products.20201007!B33</f>
        <v>EP_GEO_PSM_SLEV_TG_TS_TRE</v>
      </c>
      <c r="B81" s="12" t="str">
        <f>Products.20201007!A33</f>
        <v>SLEV</v>
      </c>
      <c r="C81" s="12" t="str">
        <f>Products.20201007!J33</f>
        <v>INT</v>
      </c>
      <c r="D81" s="50" t="s">
        <v>1779</v>
      </c>
      <c r="E81" s="50"/>
      <c r="F81" s="50"/>
      <c r="G81" s="50"/>
      <c r="H81" s="201" t="e">
        <f t="shared" si="0"/>
        <v>#DIV/0!</v>
      </c>
      <c r="I81" s="50"/>
      <c r="J81" s="50"/>
      <c r="K81" s="201" t="e">
        <f t="shared" si="1"/>
        <v>#DIV/0!</v>
      </c>
      <c r="L81" s="50">
        <v>10</v>
      </c>
      <c r="M81" s="50">
        <v>0</v>
      </c>
      <c r="N81" s="201" t="e">
        <f t="shared" si="2"/>
        <v>#DIV/0!</v>
      </c>
      <c r="O81" s="50">
        <v>1</v>
      </c>
      <c r="P81" s="50">
        <v>0</v>
      </c>
      <c r="Q81" s="201" t="e">
        <f t="shared" si="3"/>
        <v>#DIV/0!</v>
      </c>
      <c r="R81" s="50"/>
      <c r="S81" s="50"/>
      <c r="T81" s="201" t="e">
        <f t="shared" si="4"/>
        <v>#DIV/0!</v>
      </c>
    </row>
    <row r="82" spans="1:20">
      <c r="A82" s="13" t="str">
        <f>Products.20201007!B34</f>
        <v>EP_GEO_INT_ALLP_AL_PP_BAL</v>
      </c>
      <c r="B82" s="12" t="str">
        <f>Products.20201007!A34</f>
        <v>ALLP</v>
      </c>
      <c r="C82" s="12" t="str">
        <f>Products.20201007!J34</f>
        <v>INT</v>
      </c>
      <c r="D82" s="50" t="s">
        <v>1779</v>
      </c>
      <c r="E82" s="50"/>
      <c r="F82" s="50"/>
      <c r="G82" s="50"/>
      <c r="H82" s="201" t="e">
        <f t="shared" si="0"/>
        <v>#DIV/0!</v>
      </c>
      <c r="I82" s="50"/>
      <c r="J82" s="50"/>
      <c r="K82" s="201" t="e">
        <f t="shared" si="1"/>
        <v>#DIV/0!</v>
      </c>
      <c r="L82" s="50">
        <v>0</v>
      </c>
      <c r="M82" s="50">
        <v>5</v>
      </c>
      <c r="N82" s="201">
        <f t="shared" si="2"/>
        <v>-1</v>
      </c>
      <c r="O82" s="50">
        <v>0</v>
      </c>
      <c r="P82" s="50">
        <v>2</v>
      </c>
      <c r="Q82" s="201">
        <f t="shared" si="3"/>
        <v>-1</v>
      </c>
      <c r="R82" s="50"/>
      <c r="S82" s="50"/>
      <c r="T82" s="201" t="e">
        <f t="shared" si="4"/>
        <v>#DIV/0!</v>
      </c>
    </row>
    <row r="83" spans="1:20">
      <c r="A83" s="13" t="str">
        <f>Products.20201007!B35</f>
        <v>EP_GEO_INT_ALLP_HF_PP_GLO</v>
      </c>
      <c r="B83" s="12" t="str">
        <f>Products.20201007!A35</f>
        <v>ALLP</v>
      </c>
      <c r="C83" s="12" t="str">
        <f>Products.20201007!J35</f>
        <v>INT</v>
      </c>
      <c r="D83" s="50" t="s">
        <v>1779</v>
      </c>
      <c r="E83" s="50"/>
      <c r="F83" s="50"/>
      <c r="G83" s="50"/>
      <c r="H83" s="201" t="e">
        <f t="shared" si="0"/>
        <v>#DIV/0!</v>
      </c>
      <c r="I83" s="50"/>
      <c r="J83" s="50"/>
      <c r="K83" s="201" t="e">
        <f t="shared" si="1"/>
        <v>#DIV/0!</v>
      </c>
      <c r="L83" s="50">
        <v>21</v>
      </c>
      <c r="M83" s="50">
        <v>0</v>
      </c>
      <c r="N83" s="201" t="e">
        <f t="shared" si="2"/>
        <v>#DIV/0!</v>
      </c>
      <c r="O83" s="50">
        <v>1</v>
      </c>
      <c r="P83" s="50">
        <v>0</v>
      </c>
      <c r="Q83" s="201" t="e">
        <f t="shared" si="3"/>
        <v>#DIV/0!</v>
      </c>
      <c r="R83" s="50"/>
      <c r="S83" s="50"/>
      <c r="T83" s="201" t="e">
        <f t="shared" si="4"/>
        <v>#DIV/0!</v>
      </c>
    </row>
    <row r="84" spans="1:20">
      <c r="A84" s="13" t="str">
        <f>Products.20201007!B36</f>
        <v>EP_GEO_INT_WAVE_AL_PP_GLO</v>
      </c>
      <c r="B84" s="12" t="str">
        <f>Products.20201007!A36</f>
        <v>WAVE</v>
      </c>
      <c r="C84" s="12" t="str">
        <f>Products.20201007!J36</f>
        <v>INT</v>
      </c>
      <c r="D84" s="50" t="s">
        <v>1779</v>
      </c>
      <c r="E84" s="50"/>
      <c r="F84" s="50"/>
      <c r="G84" s="50"/>
      <c r="H84" s="201" t="e">
        <f t="shared" si="0"/>
        <v>#DIV/0!</v>
      </c>
      <c r="I84" s="50"/>
      <c r="J84" s="50"/>
      <c r="K84" s="201" t="e">
        <f t="shared" si="1"/>
        <v>#DIV/0!</v>
      </c>
      <c r="L84" s="50">
        <v>16</v>
      </c>
      <c r="M84" s="50">
        <v>8</v>
      </c>
      <c r="N84" s="201">
        <f t="shared" si="2"/>
        <v>1</v>
      </c>
      <c r="O84" s="50">
        <v>1</v>
      </c>
      <c r="P84" s="50">
        <v>1</v>
      </c>
      <c r="Q84" s="201">
        <f t="shared" si="3"/>
        <v>0</v>
      </c>
      <c r="R84" s="50"/>
      <c r="S84" s="50"/>
      <c r="T84" s="201" t="e">
        <f t="shared" si="4"/>
        <v>#DIV/0!</v>
      </c>
    </row>
    <row r="85" spans="1:20">
      <c r="A85" s="13" t="str">
        <f>Products.20201007!B37</f>
        <v>EP_GEO_INT_SLEV_AL_PP_GLO</v>
      </c>
      <c r="B85" s="12" t="str">
        <f>Products.20201007!A37</f>
        <v>SLEV</v>
      </c>
      <c r="C85" s="12" t="str">
        <f>Products.20201007!J37</f>
        <v>INT</v>
      </c>
      <c r="D85" s="50" t="s">
        <v>1779</v>
      </c>
      <c r="E85" s="50"/>
      <c r="F85" s="50"/>
      <c r="G85" s="50"/>
      <c r="H85" s="201" t="e">
        <f t="shared" si="0"/>
        <v>#DIV/0!</v>
      </c>
      <c r="I85" s="50"/>
      <c r="J85" s="50"/>
      <c r="K85" s="201" t="e">
        <f t="shared" si="1"/>
        <v>#DIV/0!</v>
      </c>
      <c r="L85" s="50">
        <v>43</v>
      </c>
      <c r="M85" s="50">
        <v>1</v>
      </c>
      <c r="N85" s="201">
        <f t="shared" si="2"/>
        <v>42</v>
      </c>
      <c r="O85" s="50">
        <v>4</v>
      </c>
      <c r="P85" s="50">
        <v>0</v>
      </c>
      <c r="Q85" s="201" t="e">
        <f t="shared" si="3"/>
        <v>#DIV/0!</v>
      </c>
      <c r="R85" s="50"/>
      <c r="S85" s="50"/>
      <c r="T85" s="201" t="e">
        <f t="shared" si="4"/>
        <v>#DIV/0!</v>
      </c>
    </row>
    <row r="86" spans="1:20">
      <c r="A86" s="13" t="str">
        <f>Products.20201007!B38</f>
        <v>EP_GEO_INT_ATMS_AL_PP_GLO</v>
      </c>
      <c r="B86" s="12" t="str">
        <f>Products.20201007!A38</f>
        <v>ATMS</v>
      </c>
      <c r="C86" s="12" t="str">
        <f>Products.20201007!J38</f>
        <v>INT</v>
      </c>
      <c r="D86" s="50" t="s">
        <v>1779</v>
      </c>
      <c r="E86" s="50"/>
      <c r="F86" s="50"/>
      <c r="G86" s="50"/>
      <c r="H86" s="201" t="e">
        <f t="shared" si="0"/>
        <v>#DIV/0!</v>
      </c>
      <c r="I86" s="50"/>
      <c r="J86" s="50"/>
      <c r="K86" s="201" t="e">
        <f t="shared" si="1"/>
        <v>#DIV/0!</v>
      </c>
      <c r="L86" s="50">
        <v>23</v>
      </c>
      <c r="M86" s="50">
        <v>0</v>
      </c>
      <c r="N86" s="201" t="e">
        <f t="shared" si="2"/>
        <v>#DIV/0!</v>
      </c>
      <c r="O86" s="50">
        <v>1</v>
      </c>
      <c r="P86" s="50">
        <v>0</v>
      </c>
      <c r="Q86" s="201" t="e">
        <f t="shared" si="3"/>
        <v>#DIV/0!</v>
      </c>
      <c r="R86" s="50"/>
      <c r="S86" s="50"/>
      <c r="T86" s="201" t="e">
        <f t="shared" si="4"/>
        <v>#DIV/0!</v>
      </c>
    </row>
    <row r="87" spans="1:20">
      <c r="A87" s="13" t="str">
        <f>Products.20201007!B39</f>
        <v>EP_GEO_INT_UWNO_AL_PP_GLO</v>
      </c>
      <c r="B87" s="12" t="str">
        <f>Products.20201007!A39</f>
        <v>UWNO</v>
      </c>
      <c r="C87" s="12" t="str">
        <f>Products.20201007!J39</f>
        <v>INT</v>
      </c>
      <c r="D87" s="50" t="s">
        <v>1779</v>
      </c>
      <c r="E87" s="50"/>
      <c r="F87" s="50"/>
      <c r="G87" s="50"/>
      <c r="H87" s="201" t="e">
        <f t="shared" si="0"/>
        <v>#DIV/0!</v>
      </c>
      <c r="I87" s="50"/>
      <c r="J87" s="50"/>
      <c r="K87" s="201" t="e">
        <f t="shared" si="1"/>
        <v>#DIV/0!</v>
      </c>
      <c r="L87" s="50">
        <v>44</v>
      </c>
      <c r="M87" s="50">
        <v>22</v>
      </c>
      <c r="N87" s="201">
        <f t="shared" si="2"/>
        <v>1</v>
      </c>
      <c r="O87" s="50">
        <v>104</v>
      </c>
      <c r="P87" s="50">
        <v>65</v>
      </c>
      <c r="Q87" s="201">
        <f t="shared" si="3"/>
        <v>0.6</v>
      </c>
      <c r="R87" s="50"/>
      <c r="S87" s="50"/>
      <c r="T87" s="201" t="e">
        <f t="shared" si="4"/>
        <v>#DIV/0!</v>
      </c>
    </row>
    <row r="88" spans="1:20">
      <c r="A88" s="13" t="str">
        <f>Products.20201007!B40</f>
        <v>EP_GEO_INT_LHAT_AL_PP_GLO</v>
      </c>
      <c r="B88" s="12" t="str">
        <f>Products.20201007!A40</f>
        <v>OPTS</v>
      </c>
      <c r="C88" s="12" t="str">
        <f>Products.20201007!J40</f>
        <v>INT</v>
      </c>
      <c r="D88" s="50" t="s">
        <v>1779</v>
      </c>
      <c r="E88" s="50"/>
      <c r="F88" s="50"/>
      <c r="G88" s="50"/>
      <c r="H88" s="201" t="e">
        <f t="shared" si="0"/>
        <v>#DIV/0!</v>
      </c>
      <c r="I88" s="50"/>
      <c r="J88" s="50"/>
      <c r="K88" s="201" t="e">
        <f t="shared" si="1"/>
        <v>#DIV/0!</v>
      </c>
      <c r="L88" s="50">
        <v>24</v>
      </c>
      <c r="M88" s="50">
        <v>10</v>
      </c>
      <c r="N88" s="201">
        <f t="shared" si="2"/>
        <v>1.4</v>
      </c>
      <c r="O88" s="50">
        <v>2</v>
      </c>
      <c r="P88" s="50">
        <v>3</v>
      </c>
      <c r="Q88" s="201">
        <f t="shared" si="3"/>
        <v>-0.33333333333333331</v>
      </c>
      <c r="R88" s="50"/>
      <c r="S88" s="50"/>
      <c r="T88" s="201" t="e">
        <f t="shared" si="4"/>
        <v>#DIV/0!</v>
      </c>
    </row>
    <row r="89" spans="1:20">
      <c r="A89" s="13" t="str">
        <f>Products.20201007!B41</f>
        <v>EP_GEO_INT_BGCP_AL_PP_GLO</v>
      </c>
      <c r="B89" s="12" t="str">
        <f>Products.20201007!A41</f>
        <v>BGC</v>
      </c>
      <c r="C89" s="12" t="str">
        <f>Products.20201007!J41</f>
        <v>INT</v>
      </c>
      <c r="D89" s="50" t="s">
        <v>1779</v>
      </c>
      <c r="E89" s="50"/>
      <c r="F89" s="50"/>
      <c r="G89" s="50"/>
      <c r="H89" s="201" t="e">
        <f t="shared" si="0"/>
        <v>#DIV/0!</v>
      </c>
      <c r="I89" s="50"/>
      <c r="J89" s="50"/>
      <c r="K89" s="201" t="e">
        <f t="shared" si="1"/>
        <v>#DIV/0!</v>
      </c>
      <c r="L89" s="50">
        <v>1</v>
      </c>
      <c r="M89" s="50">
        <v>0</v>
      </c>
      <c r="N89" s="201" t="e">
        <f t="shared" si="2"/>
        <v>#DIV/0!</v>
      </c>
      <c r="O89" s="50">
        <v>3</v>
      </c>
      <c r="P89" s="50">
        <v>0</v>
      </c>
      <c r="Q89" s="201" t="e">
        <f t="shared" si="3"/>
        <v>#DIV/0!</v>
      </c>
      <c r="R89" s="50"/>
      <c r="S89" s="50"/>
      <c r="T89" s="201" t="e">
        <f t="shared" si="4"/>
        <v>#DIV/0!</v>
      </c>
    </row>
    <row r="90" spans="1:20">
      <c r="A90" s="13" t="str">
        <f>Products.20201007!B42</f>
        <v>EP_GEO_INT_ALLP_AL_PP_ARC</v>
      </c>
      <c r="B90" s="12" t="str">
        <f>Products.20201007!A42</f>
        <v>ALLP</v>
      </c>
      <c r="C90" s="12" t="str">
        <f>Products.20201007!J42</f>
        <v>INT</v>
      </c>
      <c r="D90" s="50" t="s">
        <v>1779</v>
      </c>
      <c r="E90" s="50"/>
      <c r="F90" s="50"/>
      <c r="G90" s="50"/>
      <c r="H90" s="201" t="e">
        <f t="shared" si="0"/>
        <v>#DIV/0!</v>
      </c>
      <c r="I90" s="50"/>
      <c r="J90" s="50"/>
      <c r="K90" s="201" t="e">
        <f t="shared" si="1"/>
        <v>#DIV/0!</v>
      </c>
      <c r="L90" s="50">
        <v>0</v>
      </c>
      <c r="M90" s="50">
        <v>0</v>
      </c>
      <c r="N90" s="201" t="e">
        <f t="shared" si="2"/>
        <v>#DIV/0!</v>
      </c>
      <c r="O90" s="50">
        <v>0</v>
      </c>
      <c r="P90" s="50">
        <v>0</v>
      </c>
      <c r="Q90" s="201" t="e">
        <f t="shared" si="3"/>
        <v>#DIV/0!</v>
      </c>
      <c r="R90" s="50"/>
      <c r="S90" s="50"/>
      <c r="T90" s="201" t="e">
        <f t="shared" si="4"/>
        <v>#DIV/0!</v>
      </c>
    </row>
    <row r="91" spans="1:20">
      <c r="A91" s="13" t="str">
        <f>Products.20201007!B43</f>
        <v>EP_GEO_INT_HCXX_AL_PP_GLO</v>
      </c>
      <c r="B91" s="12" t="str">
        <f>Products.20201007!A43</f>
        <v>HCXX</v>
      </c>
      <c r="C91" s="12" t="str">
        <f>Products.20201007!J43</f>
        <v>INT</v>
      </c>
      <c r="D91" s="50" t="s">
        <v>1779</v>
      </c>
      <c r="E91" s="50"/>
      <c r="F91" s="50"/>
      <c r="G91" s="50"/>
      <c r="H91" s="201" t="e">
        <f t="shared" si="0"/>
        <v>#DIV/0!</v>
      </c>
      <c r="I91" s="50"/>
      <c r="J91" s="50"/>
      <c r="K91" s="201" t="e">
        <f t="shared" si="1"/>
        <v>#DIV/0!</v>
      </c>
      <c r="L91" s="50">
        <v>15</v>
      </c>
      <c r="M91" s="50">
        <v>0</v>
      </c>
      <c r="N91" s="201" t="e">
        <f t="shared" si="2"/>
        <v>#DIV/0!</v>
      </c>
      <c r="O91" s="50">
        <v>1</v>
      </c>
      <c r="P91" s="50">
        <v>0</v>
      </c>
      <c r="Q91" s="201" t="e">
        <f t="shared" si="3"/>
        <v>#DIV/0!</v>
      </c>
      <c r="R91" s="50"/>
      <c r="S91" s="50"/>
      <c r="T91" s="201" t="e">
        <f t="shared" si="4"/>
        <v>#DIV/0!</v>
      </c>
    </row>
    <row r="92" spans="1:20">
      <c r="A92" s="13" t="str">
        <f>Products.20201007!B44</f>
        <v>EP_GEO_INT_ALLP_AP_PP_GLO</v>
      </c>
      <c r="B92" s="12" t="str">
        <f>Products.20201007!A44</f>
        <v>ALLP</v>
      </c>
      <c r="C92" s="12" t="str">
        <f>Products.20201007!J44</f>
        <v>INT</v>
      </c>
      <c r="D92" s="50" t="s">
        <v>1779</v>
      </c>
      <c r="E92" s="50"/>
      <c r="F92" s="50"/>
      <c r="G92" s="50"/>
      <c r="H92" s="201" t="e">
        <f t="shared" si="0"/>
        <v>#DIV/0!</v>
      </c>
      <c r="I92" s="50"/>
      <c r="J92" s="50"/>
      <c r="K92" s="201" t="e">
        <f t="shared" si="1"/>
        <v>#DIV/0!</v>
      </c>
      <c r="L92" s="50">
        <v>24</v>
      </c>
      <c r="M92" s="50">
        <v>1</v>
      </c>
      <c r="N92" s="201">
        <f t="shared" si="2"/>
        <v>23</v>
      </c>
      <c r="O92" s="50">
        <v>1</v>
      </c>
      <c r="P92" s="50">
        <v>0</v>
      </c>
      <c r="Q92" s="201" t="e">
        <f t="shared" si="3"/>
        <v>#DIV/0!</v>
      </c>
      <c r="R92" s="50"/>
      <c r="S92" s="50"/>
      <c r="T92" s="201" t="e">
        <f t="shared" si="4"/>
        <v>#DIV/0!</v>
      </c>
    </row>
    <row r="93" spans="1:20">
      <c r="A93" s="13" t="str">
        <f>Products.20201007!B45</f>
        <v>EP_GEO_INT_ALLP_AL_PP_BLS</v>
      </c>
      <c r="B93" s="12" t="str">
        <f>Products.20201007!A45</f>
        <v>ALLP</v>
      </c>
      <c r="C93" s="12" t="str">
        <f>Products.20201007!J45</f>
        <v>INT</v>
      </c>
      <c r="D93" s="50" t="s">
        <v>1779</v>
      </c>
      <c r="E93" s="50"/>
      <c r="F93" s="50"/>
      <c r="G93" s="50"/>
      <c r="H93" s="201" t="e">
        <f t="shared" si="0"/>
        <v>#DIV/0!</v>
      </c>
      <c r="I93" s="50"/>
      <c r="J93" s="50"/>
      <c r="K93" s="201" t="e">
        <f t="shared" si="1"/>
        <v>#DIV/0!</v>
      </c>
      <c r="L93" s="50">
        <v>95</v>
      </c>
      <c r="M93" s="50">
        <v>5</v>
      </c>
      <c r="N93" s="201">
        <f t="shared" si="2"/>
        <v>18</v>
      </c>
      <c r="O93" s="50">
        <v>0</v>
      </c>
      <c r="P93" s="50">
        <v>0</v>
      </c>
      <c r="Q93" s="201" t="e">
        <f t="shared" si="3"/>
        <v>#DIV/0!</v>
      </c>
      <c r="R93" s="50"/>
      <c r="S93" s="50"/>
      <c r="T93" s="201" t="e">
        <f t="shared" si="4"/>
        <v>#DIV/0!</v>
      </c>
    </row>
    <row r="94" spans="1:20">
      <c r="A94" s="13" t="str">
        <f>Products.20201007!B46</f>
        <v>EP_GEO_INT_WIND_AL_PP_GLO</v>
      </c>
      <c r="B94" s="12" t="str">
        <f>Products.20201007!A46</f>
        <v>WIND</v>
      </c>
      <c r="C94" s="12" t="str">
        <f>Products.20201007!J46</f>
        <v>INT</v>
      </c>
      <c r="D94" s="50" t="s">
        <v>1779</v>
      </c>
      <c r="E94" s="50"/>
      <c r="F94" s="50"/>
      <c r="G94" s="50"/>
      <c r="H94" s="201" t="e">
        <f t="shared" si="0"/>
        <v>#DIV/0!</v>
      </c>
      <c r="I94" s="50"/>
      <c r="J94" s="50"/>
      <c r="K94" s="201" t="e">
        <f t="shared" si="1"/>
        <v>#DIV/0!</v>
      </c>
      <c r="L94" s="50">
        <v>7</v>
      </c>
      <c r="M94" s="50">
        <v>1</v>
      </c>
      <c r="N94" s="201">
        <f t="shared" si="2"/>
        <v>6</v>
      </c>
      <c r="O94" s="50">
        <v>1</v>
      </c>
      <c r="P94" s="50">
        <v>0</v>
      </c>
      <c r="Q94" s="201" t="e">
        <f t="shared" si="3"/>
        <v>#DIV/0!</v>
      </c>
      <c r="R94" s="50"/>
      <c r="S94" s="50"/>
      <c r="T94" s="201" t="e">
        <f t="shared" si="4"/>
        <v>#DIV/0!</v>
      </c>
    </row>
    <row r="95" spans="1:20">
      <c r="A95" s="13" t="str">
        <f>Products.20201007!B47</f>
        <v>EP_GEO_INT_WIND_GL_PP_GLO</v>
      </c>
      <c r="B95" s="12" t="str">
        <f>Products.20201007!A47</f>
        <v>WIND</v>
      </c>
      <c r="C95" s="12" t="str">
        <f>Products.20201007!J47</f>
        <v>INT</v>
      </c>
      <c r="D95" s="50" t="s">
        <v>1779</v>
      </c>
      <c r="E95" s="50"/>
      <c r="F95" s="50"/>
      <c r="G95" s="50"/>
      <c r="H95" s="201" t="e">
        <f t="shared" si="0"/>
        <v>#DIV/0!</v>
      </c>
      <c r="I95" s="50"/>
      <c r="J95" s="50"/>
      <c r="K95" s="201" t="e">
        <f t="shared" si="1"/>
        <v>#DIV/0!</v>
      </c>
      <c r="L95" s="50">
        <v>2</v>
      </c>
      <c r="M95" s="50">
        <v>0</v>
      </c>
      <c r="N95" s="201" t="e">
        <f t="shared" si="2"/>
        <v>#DIV/0!</v>
      </c>
      <c r="O95" s="50">
        <v>1</v>
      </c>
      <c r="P95" s="50">
        <v>0</v>
      </c>
      <c r="Q95" s="201" t="e">
        <f t="shared" si="3"/>
        <v>#DIV/0!</v>
      </c>
      <c r="R95" s="50"/>
      <c r="S95" s="50"/>
      <c r="T95" s="201" t="e">
        <f t="shared" si="4"/>
        <v>#DIV/0!</v>
      </c>
    </row>
    <row r="96" spans="1:20">
      <c r="A96" s="13" t="str">
        <f>Products.20201007!B48</f>
        <v>EP_GEO_INT_ALLP_AL_PP_NWS</v>
      </c>
      <c r="B96" s="12" t="str">
        <f>Products.20201007!A48</f>
        <v>ALLP</v>
      </c>
      <c r="C96" s="12" t="str">
        <f>Products.20201007!J48</f>
        <v>INT</v>
      </c>
      <c r="D96" s="50" t="s">
        <v>1779</v>
      </c>
      <c r="E96" s="50"/>
      <c r="F96" s="50"/>
      <c r="G96" s="50"/>
      <c r="H96" s="201" t="e">
        <f t="shared" si="0"/>
        <v>#DIV/0!</v>
      </c>
      <c r="I96" s="50"/>
      <c r="J96" s="50"/>
      <c r="K96" s="201" t="e">
        <f t="shared" si="1"/>
        <v>#DIV/0!</v>
      </c>
      <c r="L96" s="50">
        <v>1</v>
      </c>
      <c r="M96" s="50">
        <v>0</v>
      </c>
      <c r="N96" s="201" t="e">
        <f t="shared" si="2"/>
        <v>#DIV/0!</v>
      </c>
      <c r="O96" s="50">
        <v>0</v>
      </c>
      <c r="P96" s="50">
        <v>0</v>
      </c>
      <c r="Q96" s="201" t="e">
        <f t="shared" si="3"/>
        <v>#DIV/0!</v>
      </c>
      <c r="R96" s="50"/>
      <c r="S96" s="50"/>
      <c r="T96" s="201" t="e">
        <f t="shared" si="4"/>
        <v>#DIV/0!</v>
      </c>
    </row>
    <row r="97" spans="1:20">
      <c r="A97" s="13" t="str">
        <f>Products.20201007!B49</f>
        <v>EP_GEO_INT_RVFL_FS_PP_GLO</v>
      </c>
      <c r="B97" s="12" t="str">
        <f>Products.20201007!A49</f>
        <v>RVFL</v>
      </c>
      <c r="C97" s="12" t="str">
        <f>Products.20201007!J49</f>
        <v>INT</v>
      </c>
      <c r="D97" s="50" t="s">
        <v>1779</v>
      </c>
      <c r="E97" s="50"/>
      <c r="F97" s="50"/>
      <c r="G97" s="50"/>
      <c r="H97" s="201" t="e">
        <f t="shared" si="0"/>
        <v>#DIV/0!</v>
      </c>
      <c r="I97" s="50"/>
      <c r="J97" s="50"/>
      <c r="K97" s="201" t="e">
        <f t="shared" si="1"/>
        <v>#DIV/0!</v>
      </c>
      <c r="L97" s="50">
        <v>26</v>
      </c>
      <c r="M97" s="50">
        <v>3</v>
      </c>
      <c r="N97" s="201">
        <f t="shared" si="2"/>
        <v>7.666666666666667</v>
      </c>
      <c r="O97" s="50">
        <v>1</v>
      </c>
      <c r="P97" s="50">
        <v>0</v>
      </c>
      <c r="Q97" s="201" t="e">
        <f t="shared" si="3"/>
        <v>#DIV/0!</v>
      </c>
      <c r="R97" s="50"/>
      <c r="S97" s="50"/>
      <c r="T97" s="201" t="e">
        <f t="shared" si="4"/>
        <v>#DIV/0!</v>
      </c>
    </row>
    <row r="98" spans="1:20">
      <c r="A98" s="13" t="str">
        <f>Products.20201007!B50</f>
        <v>EP_GEO_INT_ALLP_AL_PP_GLO</v>
      </c>
      <c r="B98" s="12" t="str">
        <f>Products.20201007!A50</f>
        <v>ALLP</v>
      </c>
      <c r="C98" s="12" t="str">
        <f>Products.20201007!J50</f>
        <v>INT</v>
      </c>
      <c r="D98" s="50" t="s">
        <v>1779</v>
      </c>
      <c r="E98" s="50"/>
      <c r="F98" s="50"/>
      <c r="G98" s="50"/>
      <c r="H98" s="201" t="e">
        <f t="shared" si="0"/>
        <v>#DIV/0!</v>
      </c>
      <c r="I98" s="50"/>
      <c r="J98" s="50"/>
      <c r="K98" s="201" t="e">
        <f t="shared" si="1"/>
        <v>#DIV/0!</v>
      </c>
      <c r="L98" s="50">
        <v>18</v>
      </c>
      <c r="M98" s="50">
        <v>0</v>
      </c>
      <c r="N98" s="201" t="e">
        <f t="shared" si="2"/>
        <v>#DIV/0!</v>
      </c>
      <c r="O98" s="50">
        <v>3</v>
      </c>
      <c r="P98" s="50">
        <v>0</v>
      </c>
      <c r="Q98" s="201" t="e">
        <f t="shared" si="3"/>
        <v>#DIV/0!</v>
      </c>
      <c r="R98" s="50"/>
      <c r="S98" s="50"/>
      <c r="T98" s="201" t="e">
        <f t="shared" si="4"/>
        <v>#DIV/0!</v>
      </c>
    </row>
    <row r="99" spans="1:20">
      <c r="A99" s="13" t="str">
        <f>Products.20201007!B51</f>
        <v>EP_GEO_INT_SIEX_SA_GR_SHH</v>
      </c>
      <c r="B99" s="12" t="str">
        <f>Products.20201007!A51</f>
        <v>SIEX</v>
      </c>
      <c r="C99" s="12" t="str">
        <f>Products.20201007!J51</f>
        <v>INT</v>
      </c>
      <c r="D99" s="50" t="s">
        <v>1779</v>
      </c>
      <c r="E99" s="50"/>
      <c r="F99" s="50"/>
      <c r="G99" s="50"/>
      <c r="H99" s="201" t="e">
        <f t="shared" si="0"/>
        <v>#DIV/0!</v>
      </c>
      <c r="I99" s="50"/>
      <c r="J99" s="50"/>
      <c r="K99" s="201" t="e">
        <f t="shared" si="1"/>
        <v>#DIV/0!</v>
      </c>
      <c r="L99" s="50">
        <v>0</v>
      </c>
      <c r="M99" s="50">
        <v>0</v>
      </c>
      <c r="N99" s="201" t="e">
        <f t="shared" si="2"/>
        <v>#DIV/0!</v>
      </c>
      <c r="O99" s="50">
        <v>0</v>
      </c>
      <c r="P99" s="50">
        <v>0</v>
      </c>
      <c r="Q99" s="201" t="e">
        <f t="shared" si="3"/>
        <v>#DIV/0!</v>
      </c>
      <c r="R99" s="50"/>
      <c r="S99" s="50"/>
      <c r="T99" s="201" t="e">
        <f t="shared" si="4"/>
        <v>#DIV/0!</v>
      </c>
    </row>
    <row r="100" spans="1:20">
      <c r="A100" s="13" t="str">
        <f>Products.20201007!B52</f>
        <v>EP_GEO_GRD_RVFL_FS_PP_GLO</v>
      </c>
      <c r="B100" s="12" t="str">
        <f>Products.20201007!A52</f>
        <v>RVFL</v>
      </c>
      <c r="C100" s="12" t="str">
        <f>Products.20201007!J52</f>
        <v>EXT</v>
      </c>
      <c r="D100" s="50" t="s">
        <v>1779</v>
      </c>
      <c r="E100" s="50"/>
      <c r="F100" s="50"/>
      <c r="G100" s="50"/>
      <c r="H100" s="201" t="e">
        <f t="shared" si="0"/>
        <v>#DIV/0!</v>
      </c>
      <c r="I100" s="50"/>
      <c r="J100" s="50"/>
      <c r="K100" s="201" t="e">
        <f t="shared" si="1"/>
        <v>#DIV/0!</v>
      </c>
      <c r="L100" s="50">
        <v>4</v>
      </c>
      <c r="M100" s="50">
        <v>1</v>
      </c>
      <c r="N100" s="201">
        <f t="shared" si="2"/>
        <v>3</v>
      </c>
      <c r="O100" s="50">
        <v>0</v>
      </c>
      <c r="P100" s="50">
        <v>0</v>
      </c>
      <c r="Q100" s="201" t="e">
        <f t="shared" si="3"/>
        <v>#DIV/0!</v>
      </c>
      <c r="R100" s="50"/>
      <c r="S100" s="50"/>
      <c r="T100" s="201" t="e">
        <f t="shared" si="4"/>
        <v>#DIV/0!</v>
      </c>
    </row>
    <row r="101" spans="1:20">
      <c r="A101" s="13" t="str">
        <f>Products.20201007!B53</f>
        <v>EP_GEO_INT_SICE_SA_GR_NHH</v>
      </c>
      <c r="B101" s="12" t="str">
        <f>Products.20201007!A53</f>
        <v>SIEX</v>
      </c>
      <c r="C101" s="12" t="str">
        <f>Products.20201007!J53</f>
        <v>INT</v>
      </c>
      <c r="D101" s="50" t="s">
        <v>1779</v>
      </c>
      <c r="E101" s="50"/>
      <c r="F101" s="50"/>
      <c r="G101" s="50"/>
      <c r="H101" s="201" t="e">
        <f t="shared" si="0"/>
        <v>#DIV/0!</v>
      </c>
      <c r="I101" s="50"/>
      <c r="J101" s="50"/>
      <c r="K101" s="201" t="e">
        <f t="shared" si="1"/>
        <v>#DIV/0!</v>
      </c>
      <c r="L101" s="50">
        <v>3</v>
      </c>
      <c r="M101" s="50">
        <v>61</v>
      </c>
      <c r="N101" s="201">
        <f t="shared" si="2"/>
        <v>-0.95081967213114749</v>
      </c>
      <c r="O101" s="50">
        <v>2</v>
      </c>
      <c r="P101" s="50">
        <v>28</v>
      </c>
      <c r="Q101" s="201">
        <f t="shared" si="3"/>
        <v>-0.9285714285714286</v>
      </c>
      <c r="R101" s="50"/>
      <c r="S101" s="50"/>
      <c r="T101" s="201" t="e">
        <f t="shared" si="4"/>
        <v>#DIV/0!</v>
      </c>
    </row>
    <row r="102" spans="1:20">
      <c r="A102" s="13" t="str">
        <f>Products.20201007!B54</f>
        <v>EP_GEO_INT_UWNO_XX_GR_INR</v>
      </c>
      <c r="B102" s="12" t="str">
        <f>Products.20201007!A54</f>
        <v>UWNO</v>
      </c>
      <c r="C102" s="12" t="str">
        <f>Products.20201007!J54</f>
        <v>INT</v>
      </c>
      <c r="D102" s="50" t="s">
        <v>1779</v>
      </c>
      <c r="E102" s="50"/>
      <c r="F102" s="50"/>
      <c r="G102" s="50"/>
      <c r="H102" s="201" t="e">
        <f t="shared" si="0"/>
        <v>#DIV/0!</v>
      </c>
      <c r="I102" s="50"/>
      <c r="J102" s="50"/>
      <c r="K102" s="201" t="e">
        <f t="shared" si="1"/>
        <v>#DIV/0!</v>
      </c>
      <c r="L102" s="50">
        <v>5</v>
      </c>
      <c r="M102" s="50">
        <v>1</v>
      </c>
      <c r="N102" s="201">
        <f t="shared" si="2"/>
        <v>4</v>
      </c>
      <c r="O102" s="50">
        <v>1</v>
      </c>
      <c r="P102" s="50">
        <v>0</v>
      </c>
      <c r="Q102" s="201" t="e">
        <f t="shared" si="3"/>
        <v>#DIV/0!</v>
      </c>
      <c r="R102" s="50"/>
      <c r="S102" s="50"/>
      <c r="T102" s="201" t="e">
        <f t="shared" si="4"/>
        <v>#DIV/0!</v>
      </c>
    </row>
    <row r="103" spans="1:20">
      <c r="A103" s="13" t="str">
        <f>Products.20201007!B55</f>
        <v>EP_GEO_INT_UWNO_XX_VC_INR</v>
      </c>
      <c r="B103" s="12" t="str">
        <f>Products.20201007!A55</f>
        <v>UWNO</v>
      </c>
      <c r="C103" s="12" t="str">
        <f>Products.20201007!J55</f>
        <v>INT</v>
      </c>
      <c r="D103" s="50" t="s">
        <v>1779</v>
      </c>
      <c r="E103" s="50"/>
      <c r="F103" s="50"/>
      <c r="G103" s="50"/>
      <c r="H103" s="201" t="e">
        <f t="shared" si="0"/>
        <v>#DIV/0!</v>
      </c>
      <c r="I103" s="50"/>
      <c r="J103" s="50"/>
      <c r="K103" s="201" t="e">
        <f t="shared" si="1"/>
        <v>#DIV/0!</v>
      </c>
      <c r="L103" s="50">
        <v>4</v>
      </c>
      <c r="M103" s="50">
        <v>0</v>
      </c>
      <c r="N103" s="201" t="e">
        <f t="shared" si="2"/>
        <v>#DIV/0!</v>
      </c>
      <c r="O103" s="50">
        <v>0</v>
      </c>
      <c r="P103" s="50">
        <v>0</v>
      </c>
      <c r="Q103" s="201" t="e">
        <f t="shared" si="3"/>
        <v>#DIV/0!</v>
      </c>
      <c r="R103" s="50"/>
      <c r="S103" s="50"/>
      <c r="T103" s="201" t="e">
        <f t="shared" si="4"/>
        <v>#DIV/0!</v>
      </c>
    </row>
    <row r="104" spans="1:20">
      <c r="A104" s="13" t="str">
        <f>Products.20201007!B56</f>
        <v>EP_GEO_INT_UWNO_XX_PD_INR</v>
      </c>
      <c r="B104" s="12" t="str">
        <f>Products.20201007!A56</f>
        <v>UWNO</v>
      </c>
      <c r="C104" s="12" t="str">
        <f>Products.20201007!J56</f>
        <v>INT</v>
      </c>
      <c r="D104" s="50" t="s">
        <v>1779</v>
      </c>
      <c r="E104" s="50"/>
      <c r="F104" s="50"/>
      <c r="G104" s="50"/>
      <c r="H104" s="201" t="e">
        <f t="shared" si="0"/>
        <v>#DIV/0!</v>
      </c>
      <c r="I104" s="50"/>
      <c r="J104" s="50"/>
      <c r="K104" s="201" t="e">
        <f t="shared" si="1"/>
        <v>#DIV/0!</v>
      </c>
      <c r="L104" s="50">
        <v>13</v>
      </c>
      <c r="M104" s="50">
        <v>0</v>
      </c>
      <c r="N104" s="201" t="e">
        <f t="shared" si="2"/>
        <v>#DIV/0!</v>
      </c>
      <c r="O104" s="50">
        <v>3</v>
      </c>
      <c r="P104" s="50">
        <v>0</v>
      </c>
      <c r="Q104" s="201" t="e">
        <f t="shared" si="3"/>
        <v>#DIV/0!</v>
      </c>
      <c r="R104" s="50"/>
      <c r="S104" s="50"/>
      <c r="T104" s="201" t="e">
        <f t="shared" si="4"/>
        <v>#DIV/0!</v>
      </c>
    </row>
    <row r="105" spans="1:20">
      <c r="A105" s="13" t="str">
        <f>Products.20201007!B57</f>
        <v>EP_GEO_WSEA_OTHR_NN_GR_GLO</v>
      </c>
      <c r="B105" s="12" t="str">
        <f>Products.20201007!A57</f>
        <v>_OTH</v>
      </c>
      <c r="C105" s="12" t="str">
        <f>Products.20201007!J57</f>
        <v>EXT</v>
      </c>
      <c r="D105" s="50" t="s">
        <v>1779</v>
      </c>
      <c r="E105" s="50"/>
      <c r="F105" s="50"/>
      <c r="G105" s="50"/>
      <c r="H105" s="201" t="e">
        <f t="shared" si="0"/>
        <v>#DIV/0!</v>
      </c>
      <c r="I105" s="50"/>
      <c r="J105" s="50"/>
      <c r="K105" s="201" t="e">
        <f t="shared" si="1"/>
        <v>#DIV/0!</v>
      </c>
      <c r="L105" s="50">
        <v>0</v>
      </c>
      <c r="M105" s="50">
        <v>0</v>
      </c>
      <c r="N105" s="201" t="e">
        <f t="shared" si="2"/>
        <v>#DIV/0!</v>
      </c>
      <c r="O105" s="50">
        <v>0</v>
      </c>
      <c r="P105" s="50">
        <v>0</v>
      </c>
      <c r="Q105" s="201" t="e">
        <f t="shared" si="3"/>
        <v>#DIV/0!</v>
      </c>
      <c r="R105" s="50"/>
      <c r="S105" s="50"/>
      <c r="T105" s="201" t="e">
        <f t="shared" si="4"/>
        <v>#DIV/0!</v>
      </c>
    </row>
    <row r="106" spans="1:20">
      <c r="A106" s="13" t="str">
        <f>Products.20201007!B58</f>
        <v>EP_GEO_WSEA_OTHR_NN_GR_EUR</v>
      </c>
      <c r="B106" s="12" t="str">
        <f>Products.20201007!A58</f>
        <v>_OTH</v>
      </c>
      <c r="C106" s="12" t="str">
        <f>Products.20201007!J58</f>
        <v>EXT</v>
      </c>
      <c r="D106" s="50" t="s">
        <v>1779</v>
      </c>
      <c r="E106" s="50"/>
      <c r="F106" s="50"/>
      <c r="G106" s="50"/>
      <c r="H106" s="201" t="e">
        <f t="shared" si="0"/>
        <v>#DIV/0!</v>
      </c>
      <c r="I106" s="50"/>
      <c r="J106" s="50"/>
      <c r="K106" s="201" t="e">
        <f t="shared" si="1"/>
        <v>#DIV/0!</v>
      </c>
      <c r="L106" s="50">
        <v>0</v>
      </c>
      <c r="M106" s="50">
        <v>0</v>
      </c>
      <c r="N106" s="201" t="e">
        <f t="shared" si="2"/>
        <v>#DIV/0!</v>
      </c>
      <c r="O106" s="50">
        <v>0</v>
      </c>
      <c r="P106" s="50">
        <v>0</v>
      </c>
      <c r="Q106" s="201" t="e">
        <f t="shared" si="3"/>
        <v>#DIV/0!</v>
      </c>
      <c r="R106" s="50"/>
      <c r="S106" s="50"/>
      <c r="T106" s="201" t="e">
        <f t="shared" si="4"/>
        <v>#DIV/0!</v>
      </c>
    </row>
    <row r="107" spans="1:20">
      <c r="A107" s="13" t="str">
        <f>Products.20201007!B59</f>
        <v>EP_GEO_ICES_ALLP_AL_PP_GLO</v>
      </c>
      <c r="B107" s="12" t="str">
        <f>Products.20201007!A59</f>
        <v>ALLP</v>
      </c>
      <c r="C107" s="12" t="str">
        <f>Products.20201007!J59</f>
        <v>INT</v>
      </c>
      <c r="D107" s="50" t="s">
        <v>1779</v>
      </c>
      <c r="E107" s="50"/>
      <c r="F107" s="50"/>
      <c r="G107" s="50"/>
      <c r="H107" s="201" t="e">
        <f t="shared" si="0"/>
        <v>#DIV/0!</v>
      </c>
      <c r="I107" s="50"/>
      <c r="J107" s="50"/>
      <c r="K107" s="201" t="e">
        <f t="shared" si="1"/>
        <v>#DIV/0!</v>
      </c>
      <c r="L107" s="50">
        <v>25863</v>
      </c>
      <c r="M107" s="50">
        <v>21199</v>
      </c>
      <c r="N107" s="201">
        <f t="shared" si="2"/>
        <v>0.2200103778480117</v>
      </c>
      <c r="O107" s="50">
        <v>0</v>
      </c>
      <c r="P107" s="50">
        <v>0</v>
      </c>
      <c r="Q107" s="201" t="e">
        <f t="shared" si="3"/>
        <v>#DIV/0!</v>
      </c>
      <c r="R107" s="50"/>
      <c r="S107" s="50"/>
      <c r="T107" s="201" t="e">
        <f t="shared" si="4"/>
        <v>#DIV/0!</v>
      </c>
    </row>
    <row r="108" spans="1:20">
      <c r="A108" s="13" t="str">
        <f>Products.20201007!B60</f>
        <v>EP_GEO_EXT_UWNO_XX_GR_INR</v>
      </c>
      <c r="B108" s="12" t="str">
        <f>Products.20201007!A60</f>
        <v>UWNO</v>
      </c>
      <c r="C108" s="12" t="str">
        <f>Products.20201007!J60</f>
        <v>INT</v>
      </c>
      <c r="D108" s="50" t="s">
        <v>1779</v>
      </c>
      <c r="E108" s="50"/>
      <c r="F108" s="50"/>
      <c r="G108" s="50"/>
      <c r="H108" s="201" t="e">
        <f t="shared" si="0"/>
        <v>#DIV/0!</v>
      </c>
      <c r="I108" s="50"/>
      <c r="J108" s="50"/>
      <c r="K108" s="201" t="e">
        <f t="shared" si="1"/>
        <v>#DIV/0!</v>
      </c>
      <c r="L108" s="50">
        <v>3</v>
      </c>
      <c r="M108" s="50">
        <v>0</v>
      </c>
      <c r="N108" s="201" t="e">
        <f t="shared" si="2"/>
        <v>#DIV/0!</v>
      </c>
      <c r="O108" s="50">
        <v>0</v>
      </c>
      <c r="P108" s="50">
        <v>0</v>
      </c>
      <c r="Q108" s="201" t="e">
        <f t="shared" si="3"/>
        <v>#DIV/0!</v>
      </c>
      <c r="R108" s="50"/>
      <c r="S108" s="50"/>
      <c r="T108" s="201" t="e">
        <f t="shared" si="4"/>
        <v>#DIV/0!</v>
      </c>
    </row>
    <row r="109" spans="1:20">
      <c r="A109" s="13" t="str">
        <f>Products.20201007!B61</f>
        <v>EP_GEO_INT_HCXX_HF_GR_EUR</v>
      </c>
      <c r="B109" s="12" t="str">
        <f>Products.20201007!A61</f>
        <v>HCXX</v>
      </c>
      <c r="C109" s="12" t="str">
        <f>Products.20201007!J61</f>
        <v>INT</v>
      </c>
      <c r="D109" s="50" t="s">
        <v>1779</v>
      </c>
      <c r="E109" s="50"/>
      <c r="F109" s="50"/>
      <c r="G109" s="50"/>
      <c r="H109" s="201" t="e">
        <f t="shared" si="0"/>
        <v>#DIV/0!</v>
      </c>
      <c r="I109" s="50"/>
      <c r="J109" s="50"/>
      <c r="K109" s="201" t="e">
        <f t="shared" si="1"/>
        <v>#DIV/0!</v>
      </c>
      <c r="L109" s="50">
        <v>25905</v>
      </c>
      <c r="M109" s="50">
        <v>21206</v>
      </c>
      <c r="N109" s="201">
        <f t="shared" si="2"/>
        <v>0.22158822974629822</v>
      </c>
      <c r="O109" s="50">
        <v>0</v>
      </c>
      <c r="P109" s="50">
        <v>0</v>
      </c>
      <c r="Q109" s="201" t="e">
        <f t="shared" si="3"/>
        <v>#DIV/0!</v>
      </c>
      <c r="R109" s="50"/>
      <c r="S109" s="50"/>
      <c r="T109" s="201" t="e">
        <f t="shared" si="4"/>
        <v>#DIV/0!</v>
      </c>
    </row>
    <row r="110" spans="1:20">
      <c r="A110" s="13" t="str">
        <f>Products.20201007!B62</f>
        <v xml:space="preserve">EP_DB_TEMP_LAST_MONTH </v>
      </c>
      <c r="B110" s="12" t="str">
        <f>Products.20201007!A62</f>
        <v>TEMP</v>
      </c>
      <c r="C110" s="12" t="str">
        <f>Products.20201007!J62</f>
        <v>INT</v>
      </c>
      <c r="D110" s="50" t="s">
        <v>1779</v>
      </c>
      <c r="E110" s="50"/>
      <c r="F110" s="50"/>
      <c r="G110" s="50"/>
      <c r="H110" s="201" t="e">
        <f t="shared" si="0"/>
        <v>#DIV/0!</v>
      </c>
      <c r="I110" s="50"/>
      <c r="J110" s="50"/>
      <c r="K110" s="201" t="e">
        <f t="shared" si="1"/>
        <v>#DIV/0!</v>
      </c>
      <c r="L110" s="50">
        <v>38</v>
      </c>
      <c r="M110" s="50"/>
      <c r="N110" s="201" t="e">
        <f t="shared" si="2"/>
        <v>#DIV/0!</v>
      </c>
      <c r="O110" s="50">
        <v>19</v>
      </c>
      <c r="P110" s="50"/>
      <c r="Q110" s="201" t="e">
        <f t="shared" si="3"/>
        <v>#DIV/0!</v>
      </c>
      <c r="R110" s="50"/>
      <c r="S110" s="50"/>
      <c r="T110" s="201" t="e">
        <f t="shared" si="4"/>
        <v>#DIV/0!</v>
      </c>
    </row>
    <row r="111" spans="1:20">
      <c r="A111" s="13" t="str">
        <f>Products.20201007!B63</f>
        <v>EP_DB_TRAJ_LAST_MONTH</v>
      </c>
      <c r="B111" s="12" t="str">
        <f>Products.20201007!A63</f>
        <v>TRAJ</v>
      </c>
      <c r="C111" s="12" t="str">
        <f>Products.20201007!J63</f>
        <v>INT</v>
      </c>
      <c r="D111" s="50" t="s">
        <v>1779</v>
      </c>
      <c r="E111" s="50"/>
      <c r="F111" s="50"/>
      <c r="G111" s="50"/>
      <c r="H111" s="201" t="e">
        <f t="shared" si="0"/>
        <v>#DIV/0!</v>
      </c>
      <c r="I111" s="50"/>
      <c r="J111" s="50"/>
      <c r="K111" s="201" t="e">
        <f t="shared" si="1"/>
        <v>#DIV/0!</v>
      </c>
      <c r="L111" s="50">
        <v>0</v>
      </c>
      <c r="M111" s="50"/>
      <c r="N111" s="201" t="e">
        <f t="shared" si="2"/>
        <v>#DIV/0!</v>
      </c>
      <c r="O111" s="50">
        <v>3</v>
      </c>
      <c r="P111" s="50"/>
      <c r="Q111" s="201" t="e">
        <f t="shared" si="3"/>
        <v>#DIV/0!</v>
      </c>
      <c r="R111" s="50"/>
      <c r="S111" s="50"/>
      <c r="T111" s="201" t="e">
        <f t="shared" si="4"/>
        <v>#DIV/0!</v>
      </c>
    </row>
    <row r="112" spans="1:20">
      <c r="A112" s="13" t="s">
        <v>741</v>
      </c>
      <c r="B112" s="12" t="s">
        <v>586</v>
      </c>
      <c r="C112" s="12" t="s">
        <v>1781</v>
      </c>
      <c r="D112" s="50" t="s">
        <v>1779</v>
      </c>
      <c r="E112" s="50"/>
      <c r="F112" s="50">
        <v>436</v>
      </c>
      <c r="G112" s="50"/>
      <c r="H112" s="201" t="e">
        <f t="shared" si="0"/>
        <v>#DIV/0!</v>
      </c>
      <c r="I112" s="50"/>
      <c r="J112" s="50"/>
      <c r="K112" s="201" t="e">
        <f t="shared" si="1"/>
        <v>#DIV/0!</v>
      </c>
      <c r="L112" s="50"/>
      <c r="M112" s="50"/>
      <c r="N112" s="201" t="e">
        <f t="shared" si="2"/>
        <v>#DIV/0!</v>
      </c>
      <c r="O112" s="50"/>
      <c r="P112" s="50"/>
      <c r="Q112" s="201" t="e">
        <f t="shared" si="3"/>
        <v>#DIV/0!</v>
      </c>
      <c r="R112" s="50"/>
      <c r="S112" s="50"/>
      <c r="T112" s="201" t="e">
        <f t="shared" si="4"/>
        <v>#DIV/0!</v>
      </c>
    </row>
    <row r="113" spans="1:20">
      <c r="A113" s="13" t="s">
        <v>1310</v>
      </c>
      <c r="B113" s="12" t="s">
        <v>726</v>
      </c>
      <c r="C113" s="12" t="s">
        <v>1781</v>
      </c>
      <c r="D113" s="50" t="s">
        <v>1779</v>
      </c>
      <c r="E113" s="50"/>
      <c r="F113" s="50">
        <v>29</v>
      </c>
      <c r="G113" s="50"/>
      <c r="H113" s="201" t="e">
        <f t="shared" si="0"/>
        <v>#DIV/0!</v>
      </c>
      <c r="I113" s="50"/>
      <c r="J113" s="50"/>
      <c r="K113" s="201" t="e">
        <f t="shared" si="1"/>
        <v>#DIV/0!</v>
      </c>
      <c r="L113" s="50"/>
      <c r="M113" s="50"/>
      <c r="N113" s="201" t="e">
        <f t="shared" si="2"/>
        <v>#DIV/0!</v>
      </c>
      <c r="O113" s="50"/>
      <c r="P113" s="50"/>
      <c r="Q113" s="201" t="e">
        <f t="shared" si="3"/>
        <v>#DIV/0!</v>
      </c>
      <c r="R113" s="50"/>
      <c r="S113" s="50"/>
      <c r="T113" s="201" t="e">
        <f t="shared" si="4"/>
        <v>#DIV/0!</v>
      </c>
    </row>
    <row r="114" spans="1:20">
      <c r="A114" s="13" t="s">
        <v>1342</v>
      </c>
      <c r="B114" s="12" t="s">
        <v>586</v>
      </c>
      <c r="C114" s="12" t="s">
        <v>1781</v>
      </c>
      <c r="D114" s="50" t="s">
        <v>1779</v>
      </c>
      <c r="E114" s="50"/>
      <c r="F114" s="50">
        <v>105</v>
      </c>
      <c r="G114" s="50"/>
      <c r="H114" s="201" t="e">
        <f t="shared" si="0"/>
        <v>#DIV/0!</v>
      </c>
      <c r="I114" s="50"/>
      <c r="J114" s="50"/>
      <c r="K114" s="201" t="e">
        <f t="shared" si="1"/>
        <v>#DIV/0!</v>
      </c>
      <c r="L114" s="50"/>
      <c r="M114" s="50"/>
      <c r="N114" s="201" t="e">
        <f t="shared" si="2"/>
        <v>#DIV/0!</v>
      </c>
      <c r="O114" s="50"/>
      <c r="P114" s="50"/>
      <c r="Q114" s="201" t="e">
        <f t="shared" si="3"/>
        <v>#DIV/0!</v>
      </c>
      <c r="R114" s="50"/>
      <c r="S114" s="50"/>
      <c r="T114" s="201" t="e">
        <f t="shared" si="4"/>
        <v>#DIV/0!</v>
      </c>
    </row>
    <row r="115" spans="1:20">
      <c r="A115" s="13" t="s">
        <v>730</v>
      </c>
      <c r="B115" s="12" t="s">
        <v>586</v>
      </c>
      <c r="C115" s="12" t="s">
        <v>1781</v>
      </c>
      <c r="D115" s="50" t="s">
        <v>1779</v>
      </c>
      <c r="E115" s="50"/>
      <c r="F115" s="50">
        <v>799</v>
      </c>
      <c r="G115" s="50"/>
      <c r="H115" s="201" t="e">
        <f t="shared" ref="H115:H178" si="5">(F115-G115)/G115</f>
        <v>#DIV/0!</v>
      </c>
      <c r="I115" s="50"/>
      <c r="J115" s="50"/>
      <c r="K115" s="201" t="e">
        <f t="shared" ref="K115:K178" si="6">(I115-J115)/J115</f>
        <v>#DIV/0!</v>
      </c>
      <c r="L115" s="50"/>
      <c r="M115" s="50"/>
      <c r="N115" s="201" t="e">
        <f t="shared" ref="N115:N178" si="7">(L115-M115)/M115</f>
        <v>#DIV/0!</v>
      </c>
      <c r="O115" s="50"/>
      <c r="P115" s="50"/>
      <c r="Q115" s="201" t="e">
        <f t="shared" ref="Q115:Q178" si="8">(O115-P115)/P115</f>
        <v>#DIV/0!</v>
      </c>
      <c r="R115" s="50"/>
      <c r="S115" s="50"/>
      <c r="T115" s="201" t="e">
        <f t="shared" ref="T115:T178" si="9">(R115-S115)/S115</f>
        <v>#DIV/0!</v>
      </c>
    </row>
    <row r="116" spans="1:20">
      <c r="A116" s="13" t="s">
        <v>1419</v>
      </c>
      <c r="B116" s="12" t="s">
        <v>586</v>
      </c>
      <c r="C116" s="12" t="s">
        <v>1781</v>
      </c>
      <c r="D116" s="50" t="s">
        <v>1779</v>
      </c>
      <c r="E116" s="50"/>
      <c r="F116" s="50">
        <v>148</v>
      </c>
      <c r="G116" s="50"/>
      <c r="H116" s="201" t="e">
        <f t="shared" si="5"/>
        <v>#DIV/0!</v>
      </c>
      <c r="I116" s="50"/>
      <c r="J116" s="50"/>
      <c r="K116" s="201" t="e">
        <f t="shared" si="6"/>
        <v>#DIV/0!</v>
      </c>
      <c r="L116" s="50"/>
      <c r="M116" s="50"/>
      <c r="N116" s="201" t="e">
        <f t="shared" si="7"/>
        <v>#DIV/0!</v>
      </c>
      <c r="O116" s="50"/>
      <c r="P116" s="50"/>
      <c r="Q116" s="201" t="e">
        <f t="shared" si="8"/>
        <v>#DIV/0!</v>
      </c>
      <c r="R116" s="50"/>
      <c r="S116" s="50"/>
      <c r="T116" s="201" t="e">
        <f t="shared" si="9"/>
        <v>#DIV/0!</v>
      </c>
    </row>
    <row r="117" spans="1:20">
      <c r="A117" s="13" t="s">
        <v>779</v>
      </c>
      <c r="B117" s="12" t="s">
        <v>616</v>
      </c>
      <c r="C117" s="12" t="s">
        <v>1781</v>
      </c>
      <c r="D117" s="50" t="s">
        <v>1779</v>
      </c>
      <c r="E117" s="50"/>
      <c r="F117" s="50">
        <v>152</v>
      </c>
      <c r="G117" s="50"/>
      <c r="H117" s="201" t="e">
        <f t="shared" si="5"/>
        <v>#DIV/0!</v>
      </c>
      <c r="I117" s="50"/>
      <c r="J117" s="50"/>
      <c r="K117" s="201" t="e">
        <f t="shared" si="6"/>
        <v>#DIV/0!</v>
      </c>
      <c r="L117" s="50"/>
      <c r="M117" s="50"/>
      <c r="N117" s="201" t="e">
        <f t="shared" si="7"/>
        <v>#DIV/0!</v>
      </c>
      <c r="O117" s="50"/>
      <c r="P117" s="50"/>
      <c r="Q117" s="201" t="e">
        <f t="shared" si="8"/>
        <v>#DIV/0!</v>
      </c>
      <c r="R117" s="50"/>
      <c r="S117" s="50"/>
      <c r="T117" s="201" t="e">
        <f t="shared" si="9"/>
        <v>#DIV/0!</v>
      </c>
    </row>
    <row r="118" spans="1:20">
      <c r="A118" s="13" t="s">
        <v>783</v>
      </c>
      <c r="B118" s="12" t="s">
        <v>616</v>
      </c>
      <c r="C118" s="12" t="s">
        <v>1781</v>
      </c>
      <c r="D118" s="50" t="s">
        <v>1779</v>
      </c>
      <c r="E118" s="50"/>
      <c r="F118" s="50">
        <v>407</v>
      </c>
      <c r="G118" s="50"/>
      <c r="H118" s="201" t="e">
        <f t="shared" si="5"/>
        <v>#DIV/0!</v>
      </c>
      <c r="I118" s="50"/>
      <c r="J118" s="50"/>
      <c r="K118" s="201" t="e">
        <f t="shared" si="6"/>
        <v>#DIV/0!</v>
      </c>
      <c r="L118" s="50"/>
      <c r="M118" s="50"/>
      <c r="N118" s="201" t="e">
        <f t="shared" si="7"/>
        <v>#DIV/0!</v>
      </c>
      <c r="O118" s="50"/>
      <c r="P118" s="50"/>
      <c r="Q118" s="201" t="e">
        <f t="shared" si="8"/>
        <v>#DIV/0!</v>
      </c>
      <c r="R118" s="50"/>
      <c r="S118" s="50"/>
      <c r="T118" s="201" t="e">
        <f t="shared" si="9"/>
        <v>#DIV/0!</v>
      </c>
    </row>
    <row r="119" spans="1:20">
      <c r="A119" s="13" t="s">
        <v>787</v>
      </c>
      <c r="B119" s="12" t="s">
        <v>616</v>
      </c>
      <c r="C119" s="12" t="s">
        <v>1781</v>
      </c>
      <c r="D119" s="50" t="s">
        <v>1779</v>
      </c>
      <c r="E119" s="50"/>
      <c r="F119" s="50">
        <v>294</v>
      </c>
      <c r="G119" s="50"/>
      <c r="H119" s="201" t="e">
        <f t="shared" si="5"/>
        <v>#DIV/0!</v>
      </c>
      <c r="I119" s="50"/>
      <c r="J119" s="50"/>
      <c r="K119" s="201" t="e">
        <f t="shared" si="6"/>
        <v>#DIV/0!</v>
      </c>
      <c r="L119" s="50"/>
      <c r="M119" s="50"/>
      <c r="N119" s="201" t="e">
        <f t="shared" si="7"/>
        <v>#DIV/0!</v>
      </c>
      <c r="O119" s="50"/>
      <c r="P119" s="50"/>
      <c r="Q119" s="201" t="e">
        <f t="shared" si="8"/>
        <v>#DIV/0!</v>
      </c>
      <c r="R119" s="50"/>
      <c r="S119" s="50"/>
      <c r="T119" s="201" t="e">
        <f t="shared" si="9"/>
        <v>#DIV/0!</v>
      </c>
    </row>
    <row r="120" spans="1:20">
      <c r="A120" s="13" t="s">
        <v>774</v>
      </c>
      <c r="B120" s="12" t="s">
        <v>616</v>
      </c>
      <c r="C120" s="12" t="s">
        <v>1781</v>
      </c>
      <c r="D120" s="50" t="s">
        <v>1779</v>
      </c>
      <c r="E120" s="50"/>
      <c r="F120" s="50">
        <v>187</v>
      </c>
      <c r="G120" s="50"/>
      <c r="H120" s="201" t="e">
        <f t="shared" si="5"/>
        <v>#DIV/0!</v>
      </c>
      <c r="I120" s="50"/>
      <c r="J120" s="50"/>
      <c r="K120" s="201" t="e">
        <f t="shared" si="6"/>
        <v>#DIV/0!</v>
      </c>
      <c r="L120" s="50"/>
      <c r="M120" s="50"/>
      <c r="N120" s="201" t="e">
        <f t="shared" si="7"/>
        <v>#DIV/0!</v>
      </c>
      <c r="O120" s="50"/>
      <c r="P120" s="50"/>
      <c r="Q120" s="201" t="e">
        <f t="shared" si="8"/>
        <v>#DIV/0!</v>
      </c>
      <c r="R120" s="50"/>
      <c r="S120" s="50"/>
      <c r="T120" s="201" t="e">
        <f t="shared" si="9"/>
        <v>#DIV/0!</v>
      </c>
    </row>
    <row r="121" spans="1:20">
      <c r="A121" s="13" t="s">
        <v>790</v>
      </c>
      <c r="B121" s="12" t="s">
        <v>616</v>
      </c>
      <c r="C121" s="12" t="s">
        <v>1781</v>
      </c>
      <c r="D121" s="50" t="s">
        <v>1779</v>
      </c>
      <c r="E121" s="50"/>
      <c r="F121" s="50">
        <v>9749</v>
      </c>
      <c r="G121" s="50"/>
      <c r="H121" s="201" t="e">
        <f t="shared" si="5"/>
        <v>#DIV/0!</v>
      </c>
      <c r="I121" s="50"/>
      <c r="J121" s="50"/>
      <c r="K121" s="201" t="e">
        <f t="shared" si="6"/>
        <v>#DIV/0!</v>
      </c>
      <c r="L121" s="50"/>
      <c r="M121" s="50"/>
      <c r="N121" s="201" t="e">
        <f t="shared" si="7"/>
        <v>#DIV/0!</v>
      </c>
      <c r="O121" s="50"/>
      <c r="P121" s="50"/>
      <c r="Q121" s="201" t="e">
        <f t="shared" si="8"/>
        <v>#DIV/0!</v>
      </c>
      <c r="R121" s="50"/>
      <c r="S121" s="50"/>
      <c r="T121" s="201" t="e">
        <f t="shared" si="9"/>
        <v>#DIV/0!</v>
      </c>
    </row>
    <row r="122" spans="1:20">
      <c r="A122" s="13" t="s">
        <v>766</v>
      </c>
      <c r="B122" s="12" t="s">
        <v>616</v>
      </c>
      <c r="C122" s="12" t="s">
        <v>1781</v>
      </c>
      <c r="D122" s="50" t="s">
        <v>1779</v>
      </c>
      <c r="E122" s="50"/>
      <c r="F122" s="50">
        <v>1908</v>
      </c>
      <c r="G122" s="50"/>
      <c r="H122" s="201" t="e">
        <f t="shared" si="5"/>
        <v>#DIV/0!</v>
      </c>
      <c r="I122" s="50"/>
      <c r="J122" s="50"/>
      <c r="K122" s="201" t="e">
        <f t="shared" si="6"/>
        <v>#DIV/0!</v>
      </c>
      <c r="L122" s="50"/>
      <c r="M122" s="50"/>
      <c r="N122" s="201" t="e">
        <f t="shared" si="7"/>
        <v>#DIV/0!</v>
      </c>
      <c r="O122" s="50"/>
      <c r="P122" s="50"/>
      <c r="Q122" s="201" t="e">
        <f t="shared" si="8"/>
        <v>#DIV/0!</v>
      </c>
      <c r="R122" s="50"/>
      <c r="S122" s="50"/>
      <c r="T122" s="201" t="e">
        <f t="shared" si="9"/>
        <v>#DIV/0!</v>
      </c>
    </row>
    <row r="123" spans="1:20" ht="28">
      <c r="A123" s="13" t="s">
        <v>770</v>
      </c>
      <c r="B123" s="12" t="s">
        <v>616</v>
      </c>
      <c r="C123" s="12" t="s">
        <v>1781</v>
      </c>
      <c r="D123" s="50" t="s">
        <v>1779</v>
      </c>
      <c r="E123" s="50"/>
      <c r="F123" s="50">
        <v>89</v>
      </c>
      <c r="G123" s="50"/>
      <c r="H123" s="201" t="e">
        <f t="shared" si="5"/>
        <v>#DIV/0!</v>
      </c>
      <c r="I123" s="50"/>
      <c r="J123" s="50"/>
      <c r="K123" s="201" t="e">
        <f t="shared" si="6"/>
        <v>#DIV/0!</v>
      </c>
      <c r="L123" s="50"/>
      <c r="M123" s="50"/>
      <c r="N123" s="201" t="e">
        <f t="shared" si="7"/>
        <v>#DIV/0!</v>
      </c>
      <c r="O123" s="50"/>
      <c r="P123" s="50"/>
      <c r="Q123" s="201" t="e">
        <f t="shared" si="8"/>
        <v>#DIV/0!</v>
      </c>
      <c r="R123" s="50"/>
      <c r="S123" s="50"/>
      <c r="T123" s="201" t="e">
        <f t="shared" si="9"/>
        <v>#DIV/0!</v>
      </c>
    </row>
    <row r="124" spans="1:20">
      <c r="A124" s="13" t="s">
        <v>763</v>
      </c>
      <c r="B124" s="12" t="s">
        <v>616</v>
      </c>
      <c r="C124" s="12" t="s">
        <v>1781</v>
      </c>
      <c r="D124" s="50" t="s">
        <v>1779</v>
      </c>
      <c r="E124" s="50"/>
      <c r="F124" s="50">
        <v>521</v>
      </c>
      <c r="G124" s="50"/>
      <c r="H124" s="201" t="e">
        <f t="shared" si="5"/>
        <v>#DIV/0!</v>
      </c>
      <c r="I124" s="50"/>
      <c r="J124" s="50"/>
      <c r="K124" s="201" t="e">
        <f t="shared" si="6"/>
        <v>#DIV/0!</v>
      </c>
      <c r="L124" s="50"/>
      <c r="M124" s="50"/>
      <c r="N124" s="201" t="e">
        <f t="shared" si="7"/>
        <v>#DIV/0!</v>
      </c>
      <c r="O124" s="50"/>
      <c r="P124" s="50"/>
      <c r="Q124" s="201" t="e">
        <f t="shared" si="8"/>
        <v>#DIV/0!</v>
      </c>
      <c r="R124" s="50"/>
      <c r="S124" s="50"/>
      <c r="T124" s="201" t="e">
        <f t="shared" si="9"/>
        <v>#DIV/0!</v>
      </c>
    </row>
    <row r="125" spans="1:20">
      <c r="A125" s="13" t="s">
        <v>754</v>
      </c>
      <c r="B125" s="12" t="s">
        <v>616</v>
      </c>
      <c r="C125" s="12" t="s">
        <v>1781</v>
      </c>
      <c r="D125" s="50" t="s">
        <v>1779</v>
      </c>
      <c r="E125" s="50"/>
      <c r="F125" s="50">
        <v>2332</v>
      </c>
      <c r="G125" s="50"/>
      <c r="H125" s="201" t="e">
        <f t="shared" si="5"/>
        <v>#DIV/0!</v>
      </c>
      <c r="I125" s="50"/>
      <c r="J125" s="50"/>
      <c r="K125" s="201" t="e">
        <f t="shared" si="6"/>
        <v>#DIV/0!</v>
      </c>
      <c r="L125" s="50"/>
      <c r="M125" s="50"/>
      <c r="N125" s="201" t="e">
        <f t="shared" si="7"/>
        <v>#DIV/0!</v>
      </c>
      <c r="O125" s="50"/>
      <c r="P125" s="50"/>
      <c r="Q125" s="201" t="e">
        <f t="shared" si="8"/>
        <v>#DIV/0!</v>
      </c>
      <c r="R125" s="50"/>
      <c r="S125" s="50"/>
      <c r="T125" s="201" t="e">
        <f t="shared" si="9"/>
        <v>#DIV/0!</v>
      </c>
    </row>
    <row r="126" spans="1:20" ht="28">
      <c r="A126" s="13" t="s">
        <v>759</v>
      </c>
      <c r="B126" s="12" t="s">
        <v>616</v>
      </c>
      <c r="C126" s="12" t="s">
        <v>1781</v>
      </c>
      <c r="D126" s="50" t="s">
        <v>1779</v>
      </c>
      <c r="E126" s="50"/>
      <c r="F126" s="50">
        <v>1172</v>
      </c>
      <c r="G126" s="50"/>
      <c r="H126" s="201" t="e">
        <f t="shared" si="5"/>
        <v>#DIV/0!</v>
      </c>
      <c r="I126" s="50"/>
      <c r="J126" s="50"/>
      <c r="K126" s="201" t="e">
        <f t="shared" si="6"/>
        <v>#DIV/0!</v>
      </c>
      <c r="L126" s="50"/>
      <c r="M126" s="50"/>
      <c r="N126" s="201" t="e">
        <f t="shared" si="7"/>
        <v>#DIV/0!</v>
      </c>
      <c r="O126" s="50"/>
      <c r="P126" s="50"/>
      <c r="Q126" s="201" t="e">
        <f t="shared" si="8"/>
        <v>#DIV/0!</v>
      </c>
      <c r="R126" s="50"/>
      <c r="S126" s="50"/>
      <c r="T126" s="201" t="e">
        <f t="shared" si="9"/>
        <v>#DIV/0!</v>
      </c>
    </row>
    <row r="127" spans="1:20">
      <c r="A127" s="13" t="s">
        <v>964</v>
      </c>
      <c r="B127" s="12" t="s">
        <v>616</v>
      </c>
      <c r="C127" s="12" t="s">
        <v>1782</v>
      </c>
      <c r="D127" s="50" t="s">
        <v>1779</v>
      </c>
      <c r="E127" s="50"/>
      <c r="F127" s="50">
        <v>342</v>
      </c>
      <c r="G127" s="50"/>
      <c r="H127" s="201" t="e">
        <f t="shared" si="5"/>
        <v>#DIV/0!</v>
      </c>
      <c r="I127" s="50"/>
      <c r="J127" s="50"/>
      <c r="K127" s="201" t="e">
        <f t="shared" si="6"/>
        <v>#DIV/0!</v>
      </c>
      <c r="L127" s="50">
        <v>95</v>
      </c>
      <c r="M127" s="50"/>
      <c r="N127" s="201" t="e">
        <f t="shared" si="7"/>
        <v>#DIV/0!</v>
      </c>
      <c r="O127" s="50"/>
      <c r="P127" s="50"/>
      <c r="Q127" s="201" t="e">
        <f t="shared" si="8"/>
        <v>#DIV/0!</v>
      </c>
      <c r="R127" s="50"/>
      <c r="S127" s="50"/>
      <c r="T127" s="201" t="e">
        <f t="shared" si="9"/>
        <v>#DIV/0!</v>
      </c>
    </row>
    <row r="128" spans="1:20">
      <c r="A128" s="13" t="s">
        <v>800</v>
      </c>
      <c r="B128" s="12" t="s">
        <v>799</v>
      </c>
      <c r="C128" s="12" t="s">
        <v>1782</v>
      </c>
      <c r="D128" s="50" t="s">
        <v>1779</v>
      </c>
      <c r="E128" s="50"/>
      <c r="F128" s="50">
        <v>207</v>
      </c>
      <c r="G128" s="50"/>
      <c r="H128" s="201" t="e">
        <f t="shared" si="5"/>
        <v>#DIV/0!</v>
      </c>
      <c r="I128" s="50"/>
      <c r="J128" s="50"/>
      <c r="K128" s="201" t="e">
        <f t="shared" si="6"/>
        <v>#DIV/0!</v>
      </c>
      <c r="L128" s="50"/>
      <c r="M128" s="50"/>
      <c r="N128" s="201" t="e">
        <f t="shared" si="7"/>
        <v>#DIV/0!</v>
      </c>
      <c r="O128" s="50"/>
      <c r="P128" s="50"/>
      <c r="Q128" s="201" t="e">
        <f t="shared" si="8"/>
        <v>#DIV/0!</v>
      </c>
      <c r="R128" s="50"/>
      <c r="S128" s="50"/>
      <c r="T128" s="201" t="e">
        <f t="shared" si="9"/>
        <v>#DIV/0!</v>
      </c>
    </row>
    <row r="129" spans="1:20">
      <c r="A129" s="13" t="s">
        <v>812</v>
      </c>
      <c r="B129" s="12" t="s">
        <v>670</v>
      </c>
      <c r="C129" s="12" t="s">
        <v>1782</v>
      </c>
      <c r="D129" s="50" t="s">
        <v>1779</v>
      </c>
      <c r="E129" s="50"/>
      <c r="F129" s="50">
        <v>1049</v>
      </c>
      <c r="G129" s="50">
        <v>380</v>
      </c>
      <c r="H129" s="201">
        <f t="shared" si="5"/>
        <v>1.7605263157894737</v>
      </c>
      <c r="I129" s="50"/>
      <c r="J129" s="50"/>
      <c r="K129" s="201" t="e">
        <f t="shared" si="6"/>
        <v>#DIV/0!</v>
      </c>
      <c r="L129" s="50"/>
      <c r="M129" s="50"/>
      <c r="N129" s="201" t="e">
        <f t="shared" si="7"/>
        <v>#DIV/0!</v>
      </c>
      <c r="O129" s="50"/>
      <c r="P129" s="50"/>
      <c r="Q129" s="201" t="e">
        <f t="shared" si="8"/>
        <v>#DIV/0!</v>
      </c>
      <c r="R129" s="50"/>
      <c r="S129" s="50"/>
      <c r="T129" s="201" t="e">
        <f t="shared" si="9"/>
        <v>#DIV/0!</v>
      </c>
    </row>
    <row r="130" spans="1:20">
      <c r="A130" s="13" t="s">
        <v>816</v>
      </c>
      <c r="B130" s="12" t="s">
        <v>670</v>
      </c>
      <c r="C130" s="12" t="s">
        <v>1782</v>
      </c>
      <c r="D130" s="50" t="s">
        <v>1779</v>
      </c>
      <c r="E130" s="50"/>
      <c r="F130" s="50">
        <v>4898</v>
      </c>
      <c r="G130" s="50"/>
      <c r="H130" s="201" t="e">
        <f t="shared" si="5"/>
        <v>#DIV/0!</v>
      </c>
      <c r="I130" s="50"/>
      <c r="J130" s="50"/>
      <c r="K130" s="201" t="e">
        <f t="shared" si="6"/>
        <v>#DIV/0!</v>
      </c>
      <c r="L130" s="50"/>
      <c r="M130" s="50"/>
      <c r="N130" s="201" t="e">
        <f t="shared" si="7"/>
        <v>#DIV/0!</v>
      </c>
      <c r="O130" s="50"/>
      <c r="P130" s="50"/>
      <c r="Q130" s="201" t="e">
        <f t="shared" si="8"/>
        <v>#DIV/0!</v>
      </c>
      <c r="R130" s="50"/>
      <c r="S130" s="50"/>
      <c r="T130" s="201" t="e">
        <f t="shared" si="9"/>
        <v>#DIV/0!</v>
      </c>
    </row>
    <row r="131" spans="1:20">
      <c r="A131" s="13" t="s">
        <v>820</v>
      </c>
      <c r="B131" s="12" t="s">
        <v>670</v>
      </c>
      <c r="C131" s="12" t="s">
        <v>1782</v>
      </c>
      <c r="D131" s="50" t="s">
        <v>1779</v>
      </c>
      <c r="E131" s="50"/>
      <c r="F131" s="50">
        <v>77</v>
      </c>
      <c r="G131" s="50"/>
      <c r="H131" s="201" t="e">
        <f t="shared" si="5"/>
        <v>#DIV/0!</v>
      </c>
      <c r="I131" s="50"/>
      <c r="J131" s="50"/>
      <c r="K131" s="201" t="e">
        <f t="shared" si="6"/>
        <v>#DIV/0!</v>
      </c>
      <c r="L131" s="50"/>
      <c r="M131" s="50"/>
      <c r="N131" s="201" t="e">
        <f t="shared" si="7"/>
        <v>#DIV/0!</v>
      </c>
      <c r="O131" s="50"/>
      <c r="P131" s="50"/>
      <c r="Q131" s="201" t="e">
        <f t="shared" si="8"/>
        <v>#DIV/0!</v>
      </c>
      <c r="R131" s="50"/>
      <c r="S131" s="50"/>
      <c r="T131" s="201" t="e">
        <f t="shared" si="9"/>
        <v>#DIV/0!</v>
      </c>
    </row>
    <row r="132" spans="1:20">
      <c r="A132" s="13" t="s">
        <v>1058</v>
      </c>
      <c r="B132" s="12" t="s">
        <v>735</v>
      </c>
      <c r="C132" s="12" t="s">
        <v>1782</v>
      </c>
      <c r="D132" s="50" t="s">
        <v>1779</v>
      </c>
      <c r="E132" s="50"/>
      <c r="F132" s="50">
        <v>38</v>
      </c>
      <c r="G132" s="50">
        <v>1079</v>
      </c>
      <c r="H132" s="201">
        <f t="shared" si="5"/>
        <v>-0.96478220574606122</v>
      </c>
      <c r="I132" s="50"/>
      <c r="J132" s="50"/>
      <c r="K132" s="201" t="e">
        <f t="shared" si="6"/>
        <v>#DIV/0!</v>
      </c>
      <c r="L132" s="50"/>
      <c r="M132" s="50"/>
      <c r="N132" s="201" t="e">
        <f t="shared" si="7"/>
        <v>#DIV/0!</v>
      </c>
      <c r="O132" s="50"/>
      <c r="P132" s="50"/>
      <c r="Q132" s="201" t="e">
        <f t="shared" si="8"/>
        <v>#DIV/0!</v>
      </c>
      <c r="R132" s="50"/>
      <c r="S132" s="50"/>
      <c r="T132" s="201" t="e">
        <f t="shared" si="9"/>
        <v>#DIV/0!</v>
      </c>
    </row>
    <row r="133" spans="1:20">
      <c r="A133" s="13" t="s">
        <v>872</v>
      </c>
      <c r="B133" s="12" t="s">
        <v>1296</v>
      </c>
      <c r="C133" s="12" t="s">
        <v>1782</v>
      </c>
      <c r="D133" s="50" t="s">
        <v>1779</v>
      </c>
      <c r="E133" s="50"/>
      <c r="F133" s="50">
        <v>569</v>
      </c>
      <c r="G133" s="50"/>
      <c r="H133" s="201" t="e">
        <f t="shared" si="5"/>
        <v>#DIV/0!</v>
      </c>
      <c r="I133" s="50"/>
      <c r="J133" s="50"/>
      <c r="K133" s="201" t="e">
        <f t="shared" si="6"/>
        <v>#DIV/0!</v>
      </c>
      <c r="L133" s="50"/>
      <c r="M133" s="50"/>
      <c r="N133" s="201" t="e">
        <f t="shared" si="7"/>
        <v>#DIV/0!</v>
      </c>
      <c r="O133" s="50"/>
      <c r="P133" s="50"/>
      <c r="Q133" s="201" t="e">
        <f t="shared" si="8"/>
        <v>#DIV/0!</v>
      </c>
      <c r="R133" s="50"/>
      <c r="S133" s="50"/>
      <c r="T133" s="201" t="e">
        <f t="shared" si="9"/>
        <v>#DIV/0!</v>
      </c>
    </row>
    <row r="134" spans="1:20">
      <c r="A134" s="13" t="s">
        <v>876</v>
      </c>
      <c r="B134" s="12" t="s">
        <v>1296</v>
      </c>
      <c r="C134" s="12" t="s">
        <v>1782</v>
      </c>
      <c r="D134" s="50" t="s">
        <v>1779</v>
      </c>
      <c r="E134" s="50"/>
      <c r="F134" s="50">
        <v>117</v>
      </c>
      <c r="G134" s="50">
        <v>5195</v>
      </c>
      <c r="H134" s="201">
        <f t="shared" si="5"/>
        <v>-0.97747834456207894</v>
      </c>
      <c r="I134" s="50"/>
      <c r="J134" s="50"/>
      <c r="K134" s="201" t="e">
        <f t="shared" si="6"/>
        <v>#DIV/0!</v>
      </c>
      <c r="L134" s="50"/>
      <c r="M134" s="50"/>
      <c r="N134" s="201" t="e">
        <f t="shared" si="7"/>
        <v>#DIV/0!</v>
      </c>
      <c r="O134" s="50"/>
      <c r="P134" s="50"/>
      <c r="Q134" s="201" t="e">
        <f t="shared" si="8"/>
        <v>#DIV/0!</v>
      </c>
      <c r="R134" s="50"/>
      <c r="S134" s="50"/>
      <c r="T134" s="201" t="e">
        <f t="shared" si="9"/>
        <v>#DIV/0!</v>
      </c>
    </row>
    <row r="135" spans="1:20">
      <c r="A135" s="13" t="s">
        <v>1219</v>
      </c>
      <c r="B135" s="12" t="s">
        <v>735</v>
      </c>
      <c r="C135" s="12" t="s">
        <v>1782</v>
      </c>
      <c r="D135" s="50" t="s">
        <v>1779</v>
      </c>
      <c r="E135" s="50"/>
      <c r="F135" s="50">
        <v>279</v>
      </c>
      <c r="G135" s="50"/>
      <c r="H135" s="201" t="e">
        <f t="shared" si="5"/>
        <v>#DIV/0!</v>
      </c>
      <c r="I135" s="50"/>
      <c r="J135" s="50"/>
      <c r="K135" s="201" t="e">
        <f t="shared" si="6"/>
        <v>#DIV/0!</v>
      </c>
      <c r="L135" s="50"/>
      <c r="M135" s="50"/>
      <c r="N135" s="201" t="e">
        <f t="shared" si="7"/>
        <v>#DIV/0!</v>
      </c>
      <c r="O135" s="50"/>
      <c r="P135" s="50"/>
      <c r="Q135" s="201" t="e">
        <f t="shared" si="8"/>
        <v>#DIV/0!</v>
      </c>
      <c r="R135" s="50"/>
      <c r="S135" s="50"/>
      <c r="T135" s="201" t="e">
        <f t="shared" si="9"/>
        <v>#DIV/0!</v>
      </c>
    </row>
    <row r="136" spans="1:20">
      <c r="A136" s="13" t="s">
        <v>928</v>
      </c>
      <c r="B136" s="12" t="s">
        <v>735</v>
      </c>
      <c r="C136" s="12" t="s">
        <v>1782</v>
      </c>
      <c r="D136" s="50" t="s">
        <v>1779</v>
      </c>
      <c r="E136" s="50"/>
      <c r="F136" s="50">
        <v>228</v>
      </c>
      <c r="G136" s="50">
        <v>51</v>
      </c>
      <c r="H136" s="201">
        <f t="shared" si="5"/>
        <v>3.4705882352941178</v>
      </c>
      <c r="I136" s="50"/>
      <c r="J136" s="50"/>
      <c r="K136" s="201" t="e">
        <f t="shared" si="6"/>
        <v>#DIV/0!</v>
      </c>
      <c r="L136" s="50"/>
      <c r="M136" s="50"/>
      <c r="N136" s="201" t="e">
        <f t="shared" si="7"/>
        <v>#DIV/0!</v>
      </c>
      <c r="O136" s="50"/>
      <c r="P136" s="50"/>
      <c r="Q136" s="201" t="e">
        <f t="shared" si="8"/>
        <v>#DIV/0!</v>
      </c>
      <c r="R136" s="50"/>
      <c r="S136" s="50"/>
      <c r="T136" s="201" t="e">
        <f t="shared" si="9"/>
        <v>#DIV/0!</v>
      </c>
    </row>
    <row r="137" spans="1:20">
      <c r="A137" s="13" t="s">
        <v>932</v>
      </c>
      <c r="B137" s="12" t="s">
        <v>735</v>
      </c>
      <c r="C137" s="12" t="s">
        <v>1782</v>
      </c>
      <c r="D137" s="50" t="s">
        <v>1779</v>
      </c>
      <c r="E137" s="50"/>
      <c r="F137" s="50">
        <v>1162</v>
      </c>
      <c r="G137" s="50"/>
      <c r="H137" s="201" t="e">
        <f t="shared" si="5"/>
        <v>#DIV/0!</v>
      </c>
      <c r="I137" s="50"/>
      <c r="J137" s="50"/>
      <c r="K137" s="201" t="e">
        <f t="shared" si="6"/>
        <v>#DIV/0!</v>
      </c>
      <c r="L137" s="50"/>
      <c r="M137" s="50"/>
      <c r="N137" s="201" t="e">
        <f t="shared" si="7"/>
        <v>#DIV/0!</v>
      </c>
      <c r="O137" s="50"/>
      <c r="P137" s="50"/>
      <c r="Q137" s="201" t="e">
        <f t="shared" si="8"/>
        <v>#DIV/0!</v>
      </c>
      <c r="R137" s="50"/>
      <c r="S137" s="50"/>
      <c r="T137" s="201" t="e">
        <f t="shared" si="9"/>
        <v>#DIV/0!</v>
      </c>
    </row>
    <row r="138" spans="1:20">
      <c r="A138" s="13" t="s">
        <v>1223</v>
      </c>
      <c r="B138" s="12" t="s">
        <v>735</v>
      </c>
      <c r="C138" s="12" t="s">
        <v>1782</v>
      </c>
      <c r="D138" s="50" t="s">
        <v>1779</v>
      </c>
      <c r="E138" s="50"/>
      <c r="F138" s="50">
        <v>777</v>
      </c>
      <c r="G138" s="50">
        <v>44</v>
      </c>
      <c r="H138" s="201">
        <f t="shared" si="5"/>
        <v>16.65909090909091</v>
      </c>
      <c r="I138" s="50"/>
      <c r="J138" s="50"/>
      <c r="K138" s="201" t="e">
        <f t="shared" si="6"/>
        <v>#DIV/0!</v>
      </c>
      <c r="L138" s="50"/>
      <c r="M138" s="50"/>
      <c r="N138" s="201" t="e">
        <f t="shared" si="7"/>
        <v>#DIV/0!</v>
      </c>
      <c r="O138" s="50"/>
      <c r="P138" s="50"/>
      <c r="Q138" s="201" t="e">
        <f t="shared" si="8"/>
        <v>#DIV/0!</v>
      </c>
      <c r="R138" s="50"/>
      <c r="S138" s="50"/>
      <c r="T138" s="201" t="e">
        <f t="shared" si="9"/>
        <v>#DIV/0!</v>
      </c>
    </row>
    <row r="139" spans="1:20">
      <c r="A139" s="13" t="s">
        <v>1127</v>
      </c>
      <c r="B139" s="12" t="s">
        <v>735</v>
      </c>
      <c r="C139" s="12" t="s">
        <v>1782</v>
      </c>
      <c r="D139" s="50" t="s">
        <v>1779</v>
      </c>
      <c r="E139" s="50"/>
      <c r="F139" s="50">
        <v>46</v>
      </c>
      <c r="G139" s="50"/>
      <c r="H139" s="201" t="e">
        <f t="shared" si="5"/>
        <v>#DIV/0!</v>
      </c>
      <c r="I139" s="50"/>
      <c r="J139" s="50"/>
      <c r="K139" s="201" t="e">
        <f t="shared" si="6"/>
        <v>#DIV/0!</v>
      </c>
      <c r="L139" s="50"/>
      <c r="M139" s="50"/>
      <c r="N139" s="201" t="e">
        <f t="shared" si="7"/>
        <v>#DIV/0!</v>
      </c>
      <c r="O139" s="50"/>
      <c r="P139" s="50"/>
      <c r="Q139" s="201" t="e">
        <f t="shared" si="8"/>
        <v>#DIV/0!</v>
      </c>
      <c r="R139" s="50"/>
      <c r="S139" s="50"/>
      <c r="T139" s="201" t="e">
        <f t="shared" si="9"/>
        <v>#DIV/0!</v>
      </c>
    </row>
    <row r="140" spans="1:20">
      <c r="A140" s="13" t="s">
        <v>1131</v>
      </c>
      <c r="B140" s="12" t="s">
        <v>735</v>
      </c>
      <c r="C140" s="12" t="s">
        <v>1782</v>
      </c>
      <c r="D140" s="50" t="s">
        <v>1779</v>
      </c>
      <c r="E140" s="50"/>
      <c r="F140" s="50">
        <v>730</v>
      </c>
      <c r="G140" s="50">
        <v>542</v>
      </c>
      <c r="H140" s="201">
        <f t="shared" si="5"/>
        <v>0.34686346863468637</v>
      </c>
      <c r="I140" s="50"/>
      <c r="J140" s="50"/>
      <c r="K140" s="201" t="e">
        <f t="shared" si="6"/>
        <v>#DIV/0!</v>
      </c>
      <c r="L140" s="50"/>
      <c r="M140" s="50"/>
      <c r="N140" s="201" t="e">
        <f t="shared" si="7"/>
        <v>#DIV/0!</v>
      </c>
      <c r="O140" s="50"/>
      <c r="P140" s="50"/>
      <c r="Q140" s="201" t="e">
        <f t="shared" si="8"/>
        <v>#DIV/0!</v>
      </c>
      <c r="R140" s="50"/>
      <c r="S140" s="50"/>
      <c r="T140" s="201" t="e">
        <f t="shared" si="9"/>
        <v>#DIV/0!</v>
      </c>
    </row>
    <row r="141" spans="1:20">
      <c r="A141" s="13" t="s">
        <v>892</v>
      </c>
      <c r="B141" s="12" t="s">
        <v>735</v>
      </c>
      <c r="C141" s="12" t="s">
        <v>1782</v>
      </c>
      <c r="D141" s="50" t="s">
        <v>1779</v>
      </c>
      <c r="E141" s="50"/>
      <c r="F141" s="50">
        <v>929</v>
      </c>
      <c r="G141" s="50"/>
      <c r="H141" s="201" t="e">
        <f t="shared" si="5"/>
        <v>#DIV/0!</v>
      </c>
      <c r="I141" s="50"/>
      <c r="J141" s="50"/>
      <c r="K141" s="201" t="e">
        <f t="shared" si="6"/>
        <v>#DIV/0!</v>
      </c>
      <c r="L141" s="50"/>
      <c r="M141" s="50"/>
      <c r="N141" s="201" t="e">
        <f t="shared" si="7"/>
        <v>#DIV/0!</v>
      </c>
      <c r="O141" s="50"/>
      <c r="P141" s="50"/>
      <c r="Q141" s="201" t="e">
        <f t="shared" si="8"/>
        <v>#DIV/0!</v>
      </c>
      <c r="R141" s="50"/>
      <c r="S141" s="50"/>
      <c r="T141" s="201" t="e">
        <f t="shared" si="9"/>
        <v>#DIV/0!</v>
      </c>
    </row>
    <row r="142" spans="1:20">
      <c r="A142" s="13" t="s">
        <v>904</v>
      </c>
      <c r="B142" s="12" t="s">
        <v>735</v>
      </c>
      <c r="C142" s="12" t="s">
        <v>1782</v>
      </c>
      <c r="D142" s="50" t="s">
        <v>1779</v>
      </c>
      <c r="E142" s="50"/>
      <c r="F142" s="50">
        <v>104</v>
      </c>
      <c r="G142" s="50">
        <v>69</v>
      </c>
      <c r="H142" s="201">
        <f t="shared" si="5"/>
        <v>0.50724637681159424</v>
      </c>
      <c r="I142" s="50"/>
      <c r="J142" s="50"/>
      <c r="K142" s="201" t="e">
        <f t="shared" si="6"/>
        <v>#DIV/0!</v>
      </c>
      <c r="L142" s="50"/>
      <c r="M142" s="50"/>
      <c r="N142" s="201" t="e">
        <f t="shared" si="7"/>
        <v>#DIV/0!</v>
      </c>
      <c r="O142" s="50"/>
      <c r="P142" s="50"/>
      <c r="Q142" s="201" t="e">
        <f t="shared" si="8"/>
        <v>#DIV/0!</v>
      </c>
      <c r="R142" s="50"/>
      <c r="S142" s="50"/>
      <c r="T142" s="201" t="e">
        <f t="shared" si="9"/>
        <v>#DIV/0!</v>
      </c>
    </row>
    <row r="143" spans="1:20">
      <c r="A143" s="13" t="s">
        <v>908</v>
      </c>
      <c r="B143" s="12" t="s">
        <v>735</v>
      </c>
      <c r="C143" s="12" t="s">
        <v>1782</v>
      </c>
      <c r="D143" s="50" t="s">
        <v>1779</v>
      </c>
      <c r="E143" s="50"/>
      <c r="F143" s="50">
        <v>532</v>
      </c>
      <c r="G143" s="50"/>
      <c r="H143" s="201" t="e">
        <f t="shared" si="5"/>
        <v>#DIV/0!</v>
      </c>
      <c r="I143" s="50"/>
      <c r="J143" s="50"/>
      <c r="K143" s="201" t="e">
        <f t="shared" si="6"/>
        <v>#DIV/0!</v>
      </c>
      <c r="L143" s="50"/>
      <c r="M143" s="50"/>
      <c r="N143" s="201" t="e">
        <f t="shared" si="7"/>
        <v>#DIV/0!</v>
      </c>
      <c r="O143" s="50"/>
      <c r="P143" s="50"/>
      <c r="Q143" s="201" t="e">
        <f t="shared" si="8"/>
        <v>#DIV/0!</v>
      </c>
      <c r="R143" s="50"/>
      <c r="S143" s="50"/>
      <c r="T143" s="201" t="e">
        <f t="shared" si="9"/>
        <v>#DIV/0!</v>
      </c>
    </row>
    <row r="144" spans="1:20">
      <c r="A144" s="13" t="s">
        <v>912</v>
      </c>
      <c r="B144" s="12" t="s">
        <v>735</v>
      </c>
      <c r="C144" s="12" t="s">
        <v>1782</v>
      </c>
      <c r="D144" s="50" t="s">
        <v>1779</v>
      </c>
      <c r="E144" s="50"/>
      <c r="F144" s="50">
        <v>998</v>
      </c>
      <c r="G144" s="50"/>
      <c r="H144" s="201" t="e">
        <f t="shared" si="5"/>
        <v>#DIV/0!</v>
      </c>
      <c r="I144" s="50"/>
      <c r="J144" s="50"/>
      <c r="K144" s="201" t="e">
        <f t="shared" si="6"/>
        <v>#DIV/0!</v>
      </c>
      <c r="L144" s="50"/>
      <c r="M144" s="50"/>
      <c r="N144" s="201" t="e">
        <f t="shared" si="7"/>
        <v>#DIV/0!</v>
      </c>
      <c r="O144" s="50"/>
      <c r="P144" s="50"/>
      <c r="Q144" s="201" t="e">
        <f t="shared" si="8"/>
        <v>#DIV/0!</v>
      </c>
      <c r="R144" s="50"/>
      <c r="S144" s="50"/>
      <c r="T144" s="201" t="e">
        <f t="shared" si="9"/>
        <v>#DIV/0!</v>
      </c>
    </row>
    <row r="145" spans="1:20">
      <c r="A145" s="13" t="s">
        <v>916</v>
      </c>
      <c r="B145" s="12" t="s">
        <v>735</v>
      </c>
      <c r="C145" s="12" t="s">
        <v>1782</v>
      </c>
      <c r="D145" s="50" t="s">
        <v>1779</v>
      </c>
      <c r="E145" s="50"/>
      <c r="F145" s="50">
        <v>59</v>
      </c>
      <c r="G145" s="50">
        <v>432</v>
      </c>
      <c r="H145" s="201">
        <f t="shared" si="5"/>
        <v>-0.86342592592592593</v>
      </c>
      <c r="I145" s="50"/>
      <c r="J145" s="50"/>
      <c r="K145" s="201" t="e">
        <f t="shared" si="6"/>
        <v>#DIV/0!</v>
      </c>
      <c r="L145" s="50"/>
      <c r="M145" s="50"/>
      <c r="N145" s="201" t="e">
        <f t="shared" si="7"/>
        <v>#DIV/0!</v>
      </c>
      <c r="O145" s="50"/>
      <c r="P145" s="50"/>
      <c r="Q145" s="201" t="e">
        <f t="shared" si="8"/>
        <v>#DIV/0!</v>
      </c>
      <c r="R145" s="50"/>
      <c r="S145" s="50"/>
      <c r="T145" s="201" t="e">
        <f t="shared" si="9"/>
        <v>#DIV/0!</v>
      </c>
    </row>
    <row r="146" spans="1:20">
      <c r="A146" s="13" t="s">
        <v>920</v>
      </c>
      <c r="B146" s="12" t="s">
        <v>735</v>
      </c>
      <c r="C146" s="12" t="s">
        <v>1782</v>
      </c>
      <c r="D146" s="50" t="s">
        <v>1779</v>
      </c>
      <c r="E146" s="50"/>
      <c r="F146" s="50">
        <v>62</v>
      </c>
      <c r="G146" s="50"/>
      <c r="H146" s="201" t="e">
        <f t="shared" si="5"/>
        <v>#DIV/0!</v>
      </c>
      <c r="I146" s="50"/>
      <c r="J146" s="50"/>
      <c r="K146" s="201" t="e">
        <f t="shared" si="6"/>
        <v>#DIV/0!</v>
      </c>
      <c r="L146" s="50"/>
      <c r="M146" s="50"/>
      <c r="N146" s="201" t="e">
        <f t="shared" si="7"/>
        <v>#DIV/0!</v>
      </c>
      <c r="O146" s="50"/>
      <c r="P146" s="50"/>
      <c r="Q146" s="201" t="e">
        <f t="shared" si="8"/>
        <v>#DIV/0!</v>
      </c>
      <c r="R146" s="50"/>
      <c r="S146" s="50"/>
      <c r="T146" s="201" t="e">
        <f t="shared" si="9"/>
        <v>#DIV/0!</v>
      </c>
    </row>
    <row r="147" spans="1:20">
      <c r="A147" s="13" t="s">
        <v>924</v>
      </c>
      <c r="B147" s="12" t="s">
        <v>735</v>
      </c>
      <c r="C147" s="12" t="s">
        <v>1782</v>
      </c>
      <c r="D147" s="50" t="s">
        <v>1779</v>
      </c>
      <c r="E147" s="50"/>
      <c r="F147" s="50">
        <v>188</v>
      </c>
      <c r="G147" s="50">
        <v>227</v>
      </c>
      <c r="H147" s="201">
        <f t="shared" si="5"/>
        <v>-0.17180616740088106</v>
      </c>
      <c r="I147" s="50"/>
      <c r="J147" s="50"/>
      <c r="K147" s="201" t="e">
        <f t="shared" si="6"/>
        <v>#DIV/0!</v>
      </c>
      <c r="L147" s="50"/>
      <c r="M147" s="50"/>
      <c r="N147" s="201" t="e">
        <f t="shared" si="7"/>
        <v>#DIV/0!</v>
      </c>
      <c r="O147" s="50"/>
      <c r="P147" s="50"/>
      <c r="Q147" s="201" t="e">
        <f t="shared" si="8"/>
        <v>#DIV/0!</v>
      </c>
      <c r="R147" s="50"/>
      <c r="S147" s="50"/>
      <c r="T147" s="201" t="e">
        <f t="shared" si="9"/>
        <v>#DIV/0!</v>
      </c>
    </row>
    <row r="148" spans="1:20">
      <c r="A148" s="13" t="s">
        <v>804</v>
      </c>
      <c r="B148" s="12" t="s">
        <v>735</v>
      </c>
      <c r="C148" s="12" t="s">
        <v>1782</v>
      </c>
      <c r="D148" s="50" t="s">
        <v>1779</v>
      </c>
      <c r="E148" s="50"/>
      <c r="F148" s="50">
        <v>3173</v>
      </c>
      <c r="G148" s="50"/>
      <c r="H148" s="201" t="e">
        <f t="shared" si="5"/>
        <v>#DIV/0!</v>
      </c>
      <c r="I148" s="50"/>
      <c r="J148" s="50"/>
      <c r="K148" s="201" t="e">
        <f t="shared" si="6"/>
        <v>#DIV/0!</v>
      </c>
      <c r="L148" s="50"/>
      <c r="M148" s="50"/>
      <c r="N148" s="201" t="e">
        <f t="shared" si="7"/>
        <v>#DIV/0!</v>
      </c>
      <c r="O148" s="50"/>
      <c r="P148" s="50"/>
      <c r="Q148" s="201" t="e">
        <f t="shared" si="8"/>
        <v>#DIV/0!</v>
      </c>
      <c r="R148" s="50"/>
      <c r="S148" s="50"/>
      <c r="T148" s="201" t="e">
        <f t="shared" si="9"/>
        <v>#DIV/0!</v>
      </c>
    </row>
    <row r="149" spans="1:20">
      <c r="A149" s="13" t="s">
        <v>1276</v>
      </c>
      <c r="B149" s="12" t="s">
        <v>682</v>
      </c>
      <c r="C149" s="12" t="s">
        <v>1782</v>
      </c>
      <c r="D149" s="50" t="s">
        <v>1779</v>
      </c>
      <c r="E149" s="50"/>
      <c r="F149" s="50">
        <v>38</v>
      </c>
      <c r="G149" s="50">
        <v>1292</v>
      </c>
      <c r="H149" s="201">
        <f t="shared" si="5"/>
        <v>-0.97058823529411764</v>
      </c>
      <c r="I149" s="50"/>
      <c r="J149" s="50"/>
      <c r="K149" s="201" t="e">
        <f t="shared" si="6"/>
        <v>#DIV/0!</v>
      </c>
      <c r="L149" s="50"/>
      <c r="M149" s="50"/>
      <c r="N149" s="201" t="e">
        <f t="shared" si="7"/>
        <v>#DIV/0!</v>
      </c>
      <c r="O149" s="50"/>
      <c r="P149" s="50"/>
      <c r="Q149" s="201" t="e">
        <f t="shared" si="8"/>
        <v>#DIV/0!</v>
      </c>
      <c r="R149" s="50"/>
      <c r="S149" s="50"/>
      <c r="T149" s="201" t="e">
        <f t="shared" si="9"/>
        <v>#DIV/0!</v>
      </c>
    </row>
    <row r="150" spans="1:20">
      <c r="A150" s="13" t="s">
        <v>1280</v>
      </c>
      <c r="B150" s="12" t="s">
        <v>682</v>
      </c>
      <c r="C150" s="12" t="s">
        <v>1782</v>
      </c>
      <c r="D150" s="50" t="s">
        <v>1779</v>
      </c>
      <c r="E150" s="50"/>
      <c r="F150" s="50">
        <v>668</v>
      </c>
      <c r="G150" s="50"/>
      <c r="H150" s="201" t="e">
        <f t="shared" si="5"/>
        <v>#DIV/0!</v>
      </c>
      <c r="I150" s="50"/>
      <c r="J150" s="50"/>
      <c r="K150" s="201" t="e">
        <f t="shared" si="6"/>
        <v>#DIV/0!</v>
      </c>
      <c r="L150" s="50"/>
      <c r="M150" s="50"/>
      <c r="N150" s="201" t="e">
        <f t="shared" si="7"/>
        <v>#DIV/0!</v>
      </c>
      <c r="O150" s="50"/>
      <c r="P150" s="50"/>
      <c r="Q150" s="201" t="e">
        <f t="shared" si="8"/>
        <v>#DIV/0!</v>
      </c>
      <c r="R150" s="50"/>
      <c r="S150" s="50"/>
      <c r="T150" s="201" t="e">
        <f t="shared" si="9"/>
        <v>#DIV/0!</v>
      </c>
    </row>
    <row r="151" spans="1:20">
      <c r="A151" s="13" t="s">
        <v>856</v>
      </c>
      <c r="B151" s="12" t="s">
        <v>735</v>
      </c>
      <c r="C151" s="12" t="s">
        <v>1782</v>
      </c>
      <c r="D151" s="50" t="s">
        <v>1779</v>
      </c>
      <c r="E151" s="50"/>
      <c r="F151" s="50">
        <v>140</v>
      </c>
      <c r="G151" s="50">
        <v>858</v>
      </c>
      <c r="H151" s="201">
        <f t="shared" si="5"/>
        <v>-0.8368298368298368</v>
      </c>
      <c r="I151" s="50"/>
      <c r="J151" s="50"/>
      <c r="K151" s="201" t="e">
        <f t="shared" si="6"/>
        <v>#DIV/0!</v>
      </c>
      <c r="L151" s="50"/>
      <c r="M151" s="50"/>
      <c r="N151" s="201" t="e">
        <f t="shared" si="7"/>
        <v>#DIV/0!</v>
      </c>
      <c r="O151" s="50"/>
      <c r="P151" s="50"/>
      <c r="Q151" s="201" t="e">
        <f t="shared" si="8"/>
        <v>#DIV/0!</v>
      </c>
      <c r="R151" s="50"/>
      <c r="S151" s="50"/>
      <c r="T151" s="201" t="e">
        <f t="shared" si="9"/>
        <v>#DIV/0!</v>
      </c>
    </row>
    <row r="152" spans="1:20">
      <c r="A152" s="13" t="s">
        <v>860</v>
      </c>
      <c r="B152" s="12" t="s">
        <v>735</v>
      </c>
      <c r="C152" s="12" t="s">
        <v>1782</v>
      </c>
      <c r="D152" s="50" t="s">
        <v>1779</v>
      </c>
      <c r="E152" s="50"/>
      <c r="F152" s="50">
        <v>636</v>
      </c>
      <c r="G152" s="50"/>
      <c r="H152" s="201" t="e">
        <f t="shared" si="5"/>
        <v>#DIV/0!</v>
      </c>
      <c r="I152" s="50"/>
      <c r="J152" s="50"/>
      <c r="K152" s="201" t="e">
        <f t="shared" si="6"/>
        <v>#DIV/0!</v>
      </c>
      <c r="L152" s="50"/>
      <c r="M152" s="50"/>
      <c r="N152" s="201" t="e">
        <f t="shared" si="7"/>
        <v>#DIV/0!</v>
      </c>
      <c r="O152" s="50"/>
      <c r="P152" s="50"/>
      <c r="Q152" s="201" t="e">
        <f t="shared" si="8"/>
        <v>#DIV/0!</v>
      </c>
      <c r="R152" s="50"/>
      <c r="S152" s="50"/>
      <c r="T152" s="201" t="e">
        <f t="shared" si="9"/>
        <v>#DIV/0!</v>
      </c>
    </row>
    <row r="153" spans="1:20">
      <c r="A153" s="13" t="s">
        <v>940</v>
      </c>
      <c r="B153" s="12" t="s">
        <v>735</v>
      </c>
      <c r="C153" s="12" t="s">
        <v>1782</v>
      </c>
      <c r="D153" s="50" t="s">
        <v>1779</v>
      </c>
      <c r="E153" s="50"/>
      <c r="F153" s="50">
        <v>369</v>
      </c>
      <c r="G153" s="50">
        <v>41</v>
      </c>
      <c r="H153" s="201">
        <f t="shared" si="5"/>
        <v>8</v>
      </c>
      <c r="I153" s="50"/>
      <c r="J153" s="50"/>
      <c r="K153" s="201" t="e">
        <f t="shared" si="6"/>
        <v>#DIV/0!</v>
      </c>
      <c r="L153" s="50"/>
      <c r="M153" s="50"/>
      <c r="N153" s="201" t="e">
        <f t="shared" si="7"/>
        <v>#DIV/0!</v>
      </c>
      <c r="O153" s="50"/>
      <c r="P153" s="50"/>
      <c r="Q153" s="201" t="e">
        <f t="shared" si="8"/>
        <v>#DIV/0!</v>
      </c>
      <c r="R153" s="50"/>
      <c r="S153" s="50"/>
      <c r="T153" s="201" t="e">
        <f t="shared" si="9"/>
        <v>#DIV/0!</v>
      </c>
    </row>
    <row r="154" spans="1:20">
      <c r="A154" s="13" t="s">
        <v>944</v>
      </c>
      <c r="B154" s="12" t="s">
        <v>735</v>
      </c>
      <c r="C154" s="12" t="s">
        <v>1782</v>
      </c>
      <c r="D154" s="50" t="s">
        <v>1779</v>
      </c>
      <c r="E154" s="50"/>
      <c r="F154" s="50">
        <v>44</v>
      </c>
      <c r="G154" s="50"/>
      <c r="H154" s="201" t="e">
        <f t="shared" si="5"/>
        <v>#DIV/0!</v>
      </c>
      <c r="I154" s="50"/>
      <c r="J154" s="50"/>
      <c r="K154" s="201" t="e">
        <f t="shared" si="6"/>
        <v>#DIV/0!</v>
      </c>
      <c r="L154" s="50"/>
      <c r="M154" s="50"/>
      <c r="N154" s="201" t="e">
        <f t="shared" si="7"/>
        <v>#DIV/0!</v>
      </c>
      <c r="O154" s="50"/>
      <c r="P154" s="50"/>
      <c r="Q154" s="201" t="e">
        <f t="shared" si="8"/>
        <v>#DIV/0!</v>
      </c>
      <c r="R154" s="50"/>
      <c r="S154" s="50"/>
      <c r="T154" s="201" t="e">
        <f t="shared" si="9"/>
        <v>#DIV/0!</v>
      </c>
    </row>
    <row r="155" spans="1:20">
      <c r="A155" s="13" t="s">
        <v>956</v>
      </c>
      <c r="B155" s="12" t="s">
        <v>624</v>
      </c>
      <c r="C155" s="12" t="s">
        <v>1782</v>
      </c>
      <c r="D155" s="50" t="s">
        <v>1779</v>
      </c>
      <c r="E155" s="50"/>
      <c r="F155" s="50">
        <v>511</v>
      </c>
      <c r="G155" s="50">
        <v>719</v>
      </c>
      <c r="H155" s="201">
        <f t="shared" si="5"/>
        <v>-0.28929068150208626</v>
      </c>
      <c r="I155" s="50"/>
      <c r="J155" s="50"/>
      <c r="K155" s="201" t="e">
        <f t="shared" si="6"/>
        <v>#DIV/0!</v>
      </c>
      <c r="L155" s="50"/>
      <c r="M155" s="50"/>
      <c r="N155" s="201" t="e">
        <f t="shared" si="7"/>
        <v>#DIV/0!</v>
      </c>
      <c r="O155" s="50"/>
      <c r="P155" s="50"/>
      <c r="Q155" s="201" t="e">
        <f t="shared" si="8"/>
        <v>#DIV/0!</v>
      </c>
      <c r="R155" s="50"/>
      <c r="S155" s="50"/>
      <c r="T155" s="201" t="e">
        <f t="shared" si="9"/>
        <v>#DIV/0!</v>
      </c>
    </row>
    <row r="156" spans="1:20">
      <c r="A156" s="13" t="s">
        <v>960</v>
      </c>
      <c r="B156" s="12" t="s">
        <v>624</v>
      </c>
      <c r="C156" s="12" t="s">
        <v>1782</v>
      </c>
      <c r="D156" s="50" t="s">
        <v>1779</v>
      </c>
      <c r="E156" s="50"/>
      <c r="F156" s="50">
        <v>1274</v>
      </c>
      <c r="G156" s="50"/>
      <c r="H156" s="201" t="e">
        <f t="shared" si="5"/>
        <v>#DIV/0!</v>
      </c>
      <c r="I156" s="50"/>
      <c r="J156" s="50"/>
      <c r="K156" s="201" t="e">
        <f t="shared" si="6"/>
        <v>#DIV/0!</v>
      </c>
      <c r="L156" s="50"/>
      <c r="M156" s="50"/>
      <c r="N156" s="201" t="e">
        <f t="shared" si="7"/>
        <v>#DIV/0!</v>
      </c>
      <c r="O156" s="50"/>
      <c r="P156" s="50"/>
      <c r="Q156" s="201" t="e">
        <f t="shared" si="8"/>
        <v>#DIV/0!</v>
      </c>
      <c r="R156" s="50"/>
      <c r="S156" s="50"/>
      <c r="T156" s="201" t="e">
        <f t="shared" si="9"/>
        <v>#DIV/0!</v>
      </c>
    </row>
    <row r="157" spans="1:20">
      <c r="A157" s="13" t="s">
        <v>880</v>
      </c>
      <c r="B157" s="12" t="s">
        <v>682</v>
      </c>
      <c r="C157" s="12" t="s">
        <v>1782</v>
      </c>
      <c r="D157" s="50" t="s">
        <v>1779</v>
      </c>
      <c r="E157" s="50"/>
      <c r="F157" s="50">
        <v>276</v>
      </c>
      <c r="G157" s="50">
        <v>1138</v>
      </c>
      <c r="H157" s="201">
        <f t="shared" si="5"/>
        <v>-0.75746924428822493</v>
      </c>
      <c r="I157" s="50"/>
      <c r="J157" s="50"/>
      <c r="K157" s="201" t="e">
        <f t="shared" si="6"/>
        <v>#DIV/0!</v>
      </c>
      <c r="L157" s="50"/>
      <c r="M157" s="50"/>
      <c r="N157" s="201" t="e">
        <f t="shared" si="7"/>
        <v>#DIV/0!</v>
      </c>
      <c r="O157" s="50"/>
      <c r="P157" s="50"/>
      <c r="Q157" s="201" t="e">
        <f t="shared" si="8"/>
        <v>#DIV/0!</v>
      </c>
      <c r="R157" s="50"/>
      <c r="S157" s="50"/>
      <c r="T157" s="201" t="e">
        <f t="shared" si="9"/>
        <v>#DIV/0!</v>
      </c>
    </row>
    <row r="158" spans="1:20">
      <c r="A158" s="13" t="s">
        <v>884</v>
      </c>
      <c r="B158" s="12" t="s">
        <v>682</v>
      </c>
      <c r="C158" s="12" t="s">
        <v>1782</v>
      </c>
      <c r="D158" s="50" t="s">
        <v>1779</v>
      </c>
      <c r="E158" s="50"/>
      <c r="F158" s="50">
        <v>1483</v>
      </c>
      <c r="G158" s="50"/>
      <c r="H158" s="201" t="e">
        <f t="shared" si="5"/>
        <v>#DIV/0!</v>
      </c>
      <c r="I158" s="50"/>
      <c r="J158" s="50"/>
      <c r="K158" s="201" t="e">
        <f t="shared" si="6"/>
        <v>#DIV/0!</v>
      </c>
      <c r="L158" s="50"/>
      <c r="M158" s="50"/>
      <c r="N158" s="201" t="e">
        <f t="shared" si="7"/>
        <v>#DIV/0!</v>
      </c>
      <c r="O158" s="50"/>
      <c r="P158" s="50"/>
      <c r="Q158" s="201" t="e">
        <f t="shared" si="8"/>
        <v>#DIV/0!</v>
      </c>
      <c r="R158" s="50"/>
      <c r="S158" s="50"/>
      <c r="T158" s="201" t="e">
        <f t="shared" si="9"/>
        <v>#DIV/0!</v>
      </c>
    </row>
    <row r="159" spans="1:20">
      <c r="A159" s="13" t="s">
        <v>968</v>
      </c>
      <c r="B159" s="12" t="s">
        <v>682</v>
      </c>
      <c r="C159" s="12" t="s">
        <v>1782</v>
      </c>
      <c r="D159" s="50" t="s">
        <v>1779</v>
      </c>
      <c r="E159" s="50"/>
      <c r="F159" s="50">
        <v>226</v>
      </c>
      <c r="G159" s="50">
        <v>82</v>
      </c>
      <c r="H159" s="201">
        <f t="shared" si="5"/>
        <v>1.7560975609756098</v>
      </c>
      <c r="I159" s="50"/>
      <c r="J159" s="50"/>
      <c r="K159" s="201" t="e">
        <f t="shared" si="6"/>
        <v>#DIV/0!</v>
      </c>
      <c r="L159" s="50"/>
      <c r="M159" s="50"/>
      <c r="N159" s="201" t="e">
        <f t="shared" si="7"/>
        <v>#DIV/0!</v>
      </c>
      <c r="O159" s="50"/>
      <c r="P159" s="50"/>
      <c r="Q159" s="201" t="e">
        <f t="shared" si="8"/>
        <v>#DIV/0!</v>
      </c>
      <c r="R159" s="50"/>
      <c r="S159" s="50"/>
      <c r="T159" s="201" t="e">
        <f t="shared" si="9"/>
        <v>#DIV/0!</v>
      </c>
    </row>
    <row r="160" spans="1:20">
      <c r="A160" s="13" t="s">
        <v>972</v>
      </c>
      <c r="B160" s="12" t="s">
        <v>1725</v>
      </c>
      <c r="C160" s="12" t="s">
        <v>1782</v>
      </c>
      <c r="D160" s="50" t="s">
        <v>1779</v>
      </c>
      <c r="E160" s="50"/>
      <c r="F160" s="50">
        <v>1367</v>
      </c>
      <c r="G160" s="50"/>
      <c r="H160" s="201" t="e">
        <f t="shared" si="5"/>
        <v>#DIV/0!</v>
      </c>
      <c r="I160" s="50"/>
      <c r="J160" s="50"/>
      <c r="K160" s="201" t="e">
        <f t="shared" si="6"/>
        <v>#DIV/0!</v>
      </c>
      <c r="L160" s="50"/>
      <c r="M160" s="50"/>
      <c r="N160" s="201" t="e">
        <f t="shared" si="7"/>
        <v>#DIV/0!</v>
      </c>
      <c r="O160" s="50"/>
      <c r="P160" s="50"/>
      <c r="Q160" s="201" t="e">
        <f t="shared" si="8"/>
        <v>#DIV/0!</v>
      </c>
      <c r="R160" s="50"/>
      <c r="S160" s="50"/>
      <c r="T160" s="201" t="e">
        <f t="shared" si="9"/>
        <v>#DIV/0!</v>
      </c>
    </row>
    <row r="161" spans="1:20">
      <c r="A161" s="13" t="s">
        <v>1207</v>
      </c>
      <c r="B161" s="12" t="s">
        <v>735</v>
      </c>
      <c r="C161" s="12" t="s">
        <v>1782</v>
      </c>
      <c r="D161" s="50" t="s">
        <v>1779</v>
      </c>
      <c r="E161" s="50"/>
      <c r="F161" s="50">
        <v>31</v>
      </c>
      <c r="G161" s="50">
        <v>723</v>
      </c>
      <c r="H161" s="201">
        <f t="shared" si="5"/>
        <v>-0.95712309820193642</v>
      </c>
      <c r="I161" s="50"/>
      <c r="J161" s="50"/>
      <c r="K161" s="201" t="e">
        <f t="shared" si="6"/>
        <v>#DIV/0!</v>
      </c>
      <c r="L161" s="50"/>
      <c r="M161" s="50"/>
      <c r="N161" s="201" t="e">
        <f t="shared" si="7"/>
        <v>#DIV/0!</v>
      </c>
      <c r="O161" s="50"/>
      <c r="P161" s="50"/>
      <c r="Q161" s="201" t="e">
        <f t="shared" si="8"/>
        <v>#DIV/0!</v>
      </c>
      <c r="R161" s="50"/>
      <c r="S161" s="50"/>
      <c r="T161" s="201" t="e">
        <f t="shared" si="9"/>
        <v>#DIV/0!</v>
      </c>
    </row>
    <row r="162" spans="1:20">
      <c r="A162" s="13" t="s">
        <v>1211</v>
      </c>
      <c r="B162" s="12" t="s">
        <v>735</v>
      </c>
      <c r="C162" s="12" t="s">
        <v>1782</v>
      </c>
      <c r="D162" s="50" t="s">
        <v>1779</v>
      </c>
      <c r="E162" s="50"/>
      <c r="F162" s="50">
        <v>313</v>
      </c>
      <c r="G162" s="50"/>
      <c r="H162" s="201" t="e">
        <f t="shared" si="5"/>
        <v>#DIV/0!</v>
      </c>
      <c r="I162" s="50"/>
      <c r="J162" s="50"/>
      <c r="K162" s="201" t="e">
        <f t="shared" si="6"/>
        <v>#DIV/0!</v>
      </c>
      <c r="L162" s="50"/>
      <c r="M162" s="50"/>
      <c r="N162" s="201" t="e">
        <f t="shared" si="7"/>
        <v>#DIV/0!</v>
      </c>
      <c r="O162" s="50"/>
      <c r="P162" s="50"/>
      <c r="Q162" s="201" t="e">
        <f t="shared" si="8"/>
        <v>#DIV/0!</v>
      </c>
      <c r="R162" s="50"/>
      <c r="S162" s="50"/>
      <c r="T162" s="201" t="e">
        <f t="shared" si="9"/>
        <v>#DIV/0!</v>
      </c>
    </row>
    <row r="163" spans="1:20">
      <c r="A163" s="13" t="s">
        <v>984</v>
      </c>
      <c r="B163" s="12" t="s">
        <v>651</v>
      </c>
      <c r="C163" s="12" t="s">
        <v>1782</v>
      </c>
      <c r="D163" s="50" t="s">
        <v>1779</v>
      </c>
      <c r="E163" s="50"/>
      <c r="F163" s="50">
        <v>449</v>
      </c>
      <c r="G163" s="50">
        <v>955</v>
      </c>
      <c r="H163" s="201">
        <f t="shared" si="5"/>
        <v>-0.5298429319371728</v>
      </c>
      <c r="I163" s="50"/>
      <c r="J163" s="50"/>
      <c r="K163" s="201" t="e">
        <f t="shared" si="6"/>
        <v>#DIV/0!</v>
      </c>
      <c r="L163" s="50"/>
      <c r="M163" s="50"/>
      <c r="N163" s="201" t="e">
        <f t="shared" si="7"/>
        <v>#DIV/0!</v>
      </c>
      <c r="O163" s="50"/>
      <c r="P163" s="50"/>
      <c r="Q163" s="201" t="e">
        <f t="shared" si="8"/>
        <v>#DIV/0!</v>
      </c>
      <c r="R163" s="50"/>
      <c r="S163" s="50"/>
      <c r="T163" s="201" t="e">
        <f t="shared" si="9"/>
        <v>#DIV/0!</v>
      </c>
    </row>
    <row r="164" spans="1:20">
      <c r="A164" s="13" t="s">
        <v>988</v>
      </c>
      <c r="B164" s="12" t="s">
        <v>651</v>
      </c>
      <c r="C164" s="12" t="s">
        <v>1782</v>
      </c>
      <c r="D164" s="50" t="s">
        <v>1779</v>
      </c>
      <c r="E164" s="50"/>
      <c r="F164" s="50">
        <v>74</v>
      </c>
      <c r="G164" s="50"/>
      <c r="H164" s="201" t="e">
        <f t="shared" si="5"/>
        <v>#DIV/0!</v>
      </c>
      <c r="I164" s="50"/>
      <c r="J164" s="50"/>
      <c r="K164" s="201" t="e">
        <f t="shared" si="6"/>
        <v>#DIV/0!</v>
      </c>
      <c r="L164" s="50"/>
      <c r="M164" s="50"/>
      <c r="N164" s="201" t="e">
        <f t="shared" si="7"/>
        <v>#DIV/0!</v>
      </c>
      <c r="O164" s="50"/>
      <c r="P164" s="50"/>
      <c r="Q164" s="201" t="e">
        <f t="shared" si="8"/>
        <v>#DIV/0!</v>
      </c>
      <c r="R164" s="50"/>
      <c r="S164" s="50"/>
      <c r="T164" s="201" t="e">
        <f t="shared" si="9"/>
        <v>#DIV/0!</v>
      </c>
    </row>
    <row r="165" spans="1:20">
      <c r="A165" s="13" t="s">
        <v>1004</v>
      </c>
      <c r="B165" s="12" t="s">
        <v>651</v>
      </c>
      <c r="C165" s="12" t="s">
        <v>1782</v>
      </c>
      <c r="D165" s="50" t="s">
        <v>1779</v>
      </c>
      <c r="E165" s="50"/>
      <c r="F165" s="50">
        <v>469</v>
      </c>
      <c r="G165" s="50">
        <v>34</v>
      </c>
      <c r="H165" s="201">
        <f t="shared" si="5"/>
        <v>12.794117647058824</v>
      </c>
      <c r="I165" s="50"/>
      <c r="J165" s="50"/>
      <c r="K165" s="201" t="e">
        <f t="shared" si="6"/>
        <v>#DIV/0!</v>
      </c>
      <c r="L165" s="50"/>
      <c r="M165" s="50"/>
      <c r="N165" s="201" t="e">
        <f t="shared" si="7"/>
        <v>#DIV/0!</v>
      </c>
      <c r="O165" s="50"/>
      <c r="P165" s="50"/>
      <c r="Q165" s="201" t="e">
        <f t="shared" si="8"/>
        <v>#DIV/0!</v>
      </c>
      <c r="R165" s="50"/>
      <c r="S165" s="50"/>
      <c r="T165" s="201" t="e">
        <f t="shared" si="9"/>
        <v>#DIV/0!</v>
      </c>
    </row>
    <row r="166" spans="1:20">
      <c r="A166" s="13" t="s">
        <v>1038</v>
      </c>
      <c r="B166" s="12" t="s">
        <v>735</v>
      </c>
      <c r="C166" s="12" t="s">
        <v>1782</v>
      </c>
      <c r="D166" s="50" t="s">
        <v>1779</v>
      </c>
      <c r="E166" s="50"/>
      <c r="F166" s="50">
        <v>130</v>
      </c>
      <c r="G166" s="50"/>
      <c r="H166" s="201" t="e">
        <f t="shared" si="5"/>
        <v>#DIV/0!</v>
      </c>
      <c r="I166" s="50"/>
      <c r="J166" s="50"/>
      <c r="K166" s="201" t="e">
        <f t="shared" si="6"/>
        <v>#DIV/0!</v>
      </c>
      <c r="L166" s="50"/>
      <c r="M166" s="50"/>
      <c r="N166" s="201" t="e">
        <f t="shared" si="7"/>
        <v>#DIV/0!</v>
      </c>
      <c r="O166" s="50"/>
      <c r="P166" s="50"/>
      <c r="Q166" s="201" t="e">
        <f t="shared" si="8"/>
        <v>#DIV/0!</v>
      </c>
      <c r="R166" s="50"/>
      <c r="S166" s="50"/>
      <c r="T166" s="201" t="e">
        <f t="shared" si="9"/>
        <v>#DIV/0!</v>
      </c>
    </row>
    <row r="167" spans="1:20">
      <c r="A167" s="13" t="s">
        <v>1183</v>
      </c>
      <c r="B167" s="12" t="s">
        <v>682</v>
      </c>
      <c r="C167" s="12" t="s">
        <v>1782</v>
      </c>
      <c r="D167" s="50" t="s">
        <v>1779</v>
      </c>
      <c r="E167" s="50"/>
      <c r="F167" s="50">
        <v>28</v>
      </c>
      <c r="G167" s="50">
        <v>43</v>
      </c>
      <c r="H167" s="201">
        <f t="shared" si="5"/>
        <v>-0.34883720930232559</v>
      </c>
      <c r="I167" s="50"/>
      <c r="J167" s="50"/>
      <c r="K167" s="201" t="e">
        <f t="shared" si="6"/>
        <v>#DIV/0!</v>
      </c>
      <c r="L167" s="50"/>
      <c r="M167" s="50"/>
      <c r="N167" s="201" t="e">
        <f t="shared" si="7"/>
        <v>#DIV/0!</v>
      </c>
      <c r="O167" s="50"/>
      <c r="P167" s="50"/>
      <c r="Q167" s="201" t="e">
        <f t="shared" si="8"/>
        <v>#DIV/0!</v>
      </c>
      <c r="R167" s="50"/>
      <c r="S167" s="50"/>
      <c r="T167" s="201" t="e">
        <f t="shared" si="9"/>
        <v>#DIV/0!</v>
      </c>
    </row>
    <row r="168" spans="1:20">
      <c r="A168" s="13" t="s">
        <v>1187</v>
      </c>
      <c r="B168" s="12" t="s">
        <v>682</v>
      </c>
      <c r="C168" s="12" t="s">
        <v>1782</v>
      </c>
      <c r="D168" s="50" t="s">
        <v>1779</v>
      </c>
      <c r="E168" s="50"/>
      <c r="F168" s="50">
        <v>654</v>
      </c>
      <c r="G168" s="50"/>
      <c r="H168" s="201" t="e">
        <f t="shared" si="5"/>
        <v>#DIV/0!</v>
      </c>
      <c r="I168" s="50"/>
      <c r="J168" s="50"/>
      <c r="K168" s="201" t="e">
        <f t="shared" si="6"/>
        <v>#DIV/0!</v>
      </c>
      <c r="L168" s="50"/>
      <c r="M168" s="50"/>
      <c r="N168" s="201" t="e">
        <f t="shared" si="7"/>
        <v>#DIV/0!</v>
      </c>
      <c r="O168" s="50"/>
      <c r="P168" s="50"/>
      <c r="Q168" s="201" t="e">
        <f t="shared" si="8"/>
        <v>#DIV/0!</v>
      </c>
      <c r="R168" s="50"/>
      <c r="S168" s="50"/>
      <c r="T168" s="201" t="e">
        <f t="shared" si="9"/>
        <v>#DIV/0!</v>
      </c>
    </row>
    <row r="169" spans="1:20">
      <c r="A169" s="13" t="s">
        <v>1042</v>
      </c>
      <c r="B169" s="12" t="s">
        <v>735</v>
      </c>
      <c r="C169" s="12" t="s">
        <v>1782</v>
      </c>
      <c r="D169" s="50" t="s">
        <v>1779</v>
      </c>
      <c r="E169" s="50"/>
      <c r="F169" s="50">
        <v>580</v>
      </c>
      <c r="G169" s="50">
        <v>285</v>
      </c>
      <c r="H169" s="201">
        <f t="shared" si="5"/>
        <v>1.0350877192982457</v>
      </c>
      <c r="I169" s="50"/>
      <c r="J169" s="50"/>
      <c r="K169" s="201" t="e">
        <f t="shared" si="6"/>
        <v>#DIV/0!</v>
      </c>
      <c r="L169" s="50"/>
      <c r="M169" s="50"/>
      <c r="N169" s="201" t="e">
        <f t="shared" si="7"/>
        <v>#DIV/0!</v>
      </c>
      <c r="O169" s="50"/>
      <c r="P169" s="50"/>
      <c r="Q169" s="201" t="e">
        <f t="shared" si="8"/>
        <v>#DIV/0!</v>
      </c>
      <c r="R169" s="50"/>
      <c r="S169" s="50"/>
      <c r="T169" s="201" t="e">
        <f t="shared" si="9"/>
        <v>#DIV/0!</v>
      </c>
    </row>
    <row r="170" spans="1:20">
      <c r="A170" s="13" t="s">
        <v>1054</v>
      </c>
      <c r="B170" s="12" t="s">
        <v>735</v>
      </c>
      <c r="C170" s="12" t="s">
        <v>1782</v>
      </c>
      <c r="D170" s="50" t="s">
        <v>1779</v>
      </c>
      <c r="E170" s="50"/>
      <c r="F170" s="50">
        <v>34</v>
      </c>
      <c r="G170" s="50"/>
      <c r="H170" s="201" t="e">
        <f t="shared" si="5"/>
        <v>#DIV/0!</v>
      </c>
      <c r="I170" s="50"/>
      <c r="J170" s="50"/>
      <c r="K170" s="201" t="e">
        <f t="shared" si="6"/>
        <v>#DIV/0!</v>
      </c>
      <c r="L170" s="50"/>
      <c r="M170" s="50"/>
      <c r="N170" s="201" t="e">
        <f t="shared" si="7"/>
        <v>#DIV/0!</v>
      </c>
      <c r="O170" s="50"/>
      <c r="P170" s="50"/>
      <c r="Q170" s="201" t="e">
        <f t="shared" si="8"/>
        <v>#DIV/0!</v>
      </c>
      <c r="R170" s="50"/>
      <c r="S170" s="50"/>
      <c r="T170" s="201" t="e">
        <f t="shared" si="9"/>
        <v>#DIV/0!</v>
      </c>
    </row>
    <row r="171" spans="1:20">
      <c r="A171" s="13" t="s">
        <v>1046</v>
      </c>
      <c r="B171" s="12" t="s">
        <v>735</v>
      </c>
      <c r="C171" s="12" t="s">
        <v>1782</v>
      </c>
      <c r="D171" s="50" t="s">
        <v>1779</v>
      </c>
      <c r="E171" s="50"/>
      <c r="F171" s="50">
        <v>41</v>
      </c>
      <c r="G171" s="50">
        <v>3895</v>
      </c>
      <c r="H171" s="201">
        <f t="shared" si="5"/>
        <v>-0.98947368421052628</v>
      </c>
      <c r="I171" s="50"/>
      <c r="J171" s="50"/>
      <c r="K171" s="201" t="e">
        <f t="shared" si="6"/>
        <v>#DIV/0!</v>
      </c>
      <c r="L171" s="50"/>
      <c r="M171" s="50"/>
      <c r="N171" s="201" t="e">
        <f t="shared" si="7"/>
        <v>#DIV/0!</v>
      </c>
      <c r="O171" s="50"/>
      <c r="P171" s="50"/>
      <c r="Q171" s="201" t="e">
        <f t="shared" si="8"/>
        <v>#DIV/0!</v>
      </c>
      <c r="R171" s="50"/>
      <c r="S171" s="50"/>
      <c r="T171" s="201" t="e">
        <f t="shared" si="9"/>
        <v>#DIV/0!</v>
      </c>
    </row>
    <row r="172" spans="1:20">
      <c r="A172" s="13" t="s">
        <v>1050</v>
      </c>
      <c r="B172" s="12" t="s">
        <v>735</v>
      </c>
      <c r="C172" s="12" t="s">
        <v>1782</v>
      </c>
      <c r="D172" s="50" t="s">
        <v>1779</v>
      </c>
      <c r="E172" s="50"/>
      <c r="F172" s="50">
        <v>41</v>
      </c>
      <c r="G172" s="50"/>
      <c r="H172" s="201" t="e">
        <f t="shared" si="5"/>
        <v>#DIV/0!</v>
      </c>
      <c r="I172" s="50"/>
      <c r="J172" s="50"/>
      <c r="K172" s="201" t="e">
        <f t="shared" si="6"/>
        <v>#DIV/0!</v>
      </c>
      <c r="L172" s="50"/>
      <c r="M172" s="50"/>
      <c r="N172" s="201" t="e">
        <f t="shared" si="7"/>
        <v>#DIV/0!</v>
      </c>
      <c r="O172" s="50"/>
      <c r="P172" s="50"/>
      <c r="Q172" s="201" t="e">
        <f t="shared" si="8"/>
        <v>#DIV/0!</v>
      </c>
      <c r="R172" s="50"/>
      <c r="S172" s="50"/>
      <c r="T172" s="201" t="e">
        <f t="shared" si="9"/>
        <v>#DIV/0!</v>
      </c>
    </row>
    <row r="173" spans="1:20">
      <c r="A173" s="13" t="s">
        <v>1062</v>
      </c>
      <c r="B173" s="12" t="s">
        <v>735</v>
      </c>
      <c r="C173" s="12" t="s">
        <v>1782</v>
      </c>
      <c r="D173" s="50" t="s">
        <v>1779</v>
      </c>
      <c r="E173" s="50"/>
      <c r="F173" s="50">
        <v>66</v>
      </c>
      <c r="G173" s="50"/>
      <c r="H173" s="201" t="e">
        <f t="shared" si="5"/>
        <v>#DIV/0!</v>
      </c>
      <c r="I173" s="50"/>
      <c r="J173" s="50"/>
      <c r="K173" s="201" t="e">
        <f t="shared" si="6"/>
        <v>#DIV/0!</v>
      </c>
      <c r="L173" s="50"/>
      <c r="M173" s="50"/>
      <c r="N173" s="201" t="e">
        <f t="shared" si="7"/>
        <v>#DIV/0!</v>
      </c>
      <c r="O173" s="50"/>
      <c r="P173" s="50"/>
      <c r="Q173" s="201" t="e">
        <f t="shared" si="8"/>
        <v>#DIV/0!</v>
      </c>
      <c r="R173" s="50"/>
      <c r="S173" s="50"/>
      <c r="T173" s="201" t="e">
        <f t="shared" si="9"/>
        <v>#DIV/0!</v>
      </c>
    </row>
    <row r="174" spans="1:20">
      <c r="A174" s="13" t="s">
        <v>1066</v>
      </c>
      <c r="B174" s="12" t="s">
        <v>735</v>
      </c>
      <c r="C174" s="12" t="s">
        <v>1782</v>
      </c>
      <c r="D174" s="50" t="s">
        <v>1779</v>
      </c>
      <c r="E174" s="50"/>
      <c r="F174" s="50">
        <v>614</v>
      </c>
      <c r="G174" s="50"/>
      <c r="H174" s="201" t="e">
        <f t="shared" si="5"/>
        <v>#DIV/0!</v>
      </c>
      <c r="I174" s="50"/>
      <c r="J174" s="50"/>
      <c r="K174" s="201" t="e">
        <f t="shared" si="6"/>
        <v>#DIV/0!</v>
      </c>
      <c r="L174" s="50"/>
      <c r="M174" s="50"/>
      <c r="N174" s="201" t="e">
        <f t="shared" si="7"/>
        <v>#DIV/0!</v>
      </c>
      <c r="O174" s="50"/>
      <c r="P174" s="50"/>
      <c r="Q174" s="201" t="e">
        <f t="shared" si="8"/>
        <v>#DIV/0!</v>
      </c>
      <c r="R174" s="50"/>
      <c r="S174" s="50"/>
      <c r="T174" s="201" t="e">
        <f t="shared" si="9"/>
        <v>#DIV/0!</v>
      </c>
    </row>
    <row r="175" spans="1:20">
      <c r="A175" s="13" t="s">
        <v>864</v>
      </c>
      <c r="B175" s="12" t="s">
        <v>735</v>
      </c>
      <c r="C175" s="12" t="s">
        <v>1782</v>
      </c>
      <c r="D175" s="50" t="s">
        <v>1779</v>
      </c>
      <c r="E175" s="50"/>
      <c r="F175" s="50">
        <v>72</v>
      </c>
      <c r="G175" s="50">
        <v>47</v>
      </c>
      <c r="H175" s="201">
        <f t="shared" si="5"/>
        <v>0.53191489361702127</v>
      </c>
      <c r="I175" s="50"/>
      <c r="J175" s="50"/>
      <c r="K175" s="201" t="e">
        <f t="shared" si="6"/>
        <v>#DIV/0!</v>
      </c>
      <c r="L175" s="50"/>
      <c r="M175" s="50"/>
      <c r="N175" s="201" t="e">
        <f t="shared" si="7"/>
        <v>#DIV/0!</v>
      </c>
      <c r="O175" s="50"/>
      <c r="P175" s="50"/>
      <c r="Q175" s="201" t="e">
        <f t="shared" si="8"/>
        <v>#DIV/0!</v>
      </c>
      <c r="R175" s="50"/>
      <c r="S175" s="50"/>
      <c r="T175" s="201" t="e">
        <f t="shared" si="9"/>
        <v>#DIV/0!</v>
      </c>
    </row>
    <row r="176" spans="1:20">
      <c r="A176" s="13" t="s">
        <v>868</v>
      </c>
      <c r="B176" s="12" t="s">
        <v>735</v>
      </c>
      <c r="C176" s="12" t="s">
        <v>1782</v>
      </c>
      <c r="D176" s="50" t="s">
        <v>1779</v>
      </c>
      <c r="E176" s="50"/>
      <c r="F176" s="50">
        <v>157</v>
      </c>
      <c r="G176" s="50"/>
      <c r="H176" s="201" t="e">
        <f t="shared" si="5"/>
        <v>#DIV/0!</v>
      </c>
      <c r="I176" s="50"/>
      <c r="J176" s="50"/>
      <c r="K176" s="201" t="e">
        <f t="shared" si="6"/>
        <v>#DIV/0!</v>
      </c>
      <c r="L176" s="50"/>
      <c r="M176" s="50"/>
      <c r="N176" s="201" t="e">
        <f t="shared" si="7"/>
        <v>#DIV/0!</v>
      </c>
      <c r="O176" s="50"/>
      <c r="P176" s="50"/>
      <c r="Q176" s="201" t="e">
        <f t="shared" si="8"/>
        <v>#DIV/0!</v>
      </c>
      <c r="R176" s="50"/>
      <c r="S176" s="50"/>
      <c r="T176" s="201" t="e">
        <f t="shared" si="9"/>
        <v>#DIV/0!</v>
      </c>
    </row>
    <row r="177" spans="1:20">
      <c r="A177" s="13" t="s">
        <v>1082</v>
      </c>
      <c r="B177" s="12" t="s">
        <v>735</v>
      </c>
      <c r="C177" s="12" t="s">
        <v>1782</v>
      </c>
      <c r="D177" s="50" t="s">
        <v>1779</v>
      </c>
      <c r="E177" s="50"/>
      <c r="F177" s="50">
        <v>40</v>
      </c>
      <c r="G177" s="50">
        <v>767</v>
      </c>
      <c r="H177" s="201">
        <f t="shared" si="5"/>
        <v>-0.9478487614080835</v>
      </c>
      <c r="I177" s="50"/>
      <c r="J177" s="50"/>
      <c r="K177" s="201" t="e">
        <f t="shared" si="6"/>
        <v>#DIV/0!</v>
      </c>
      <c r="L177" s="50"/>
      <c r="M177" s="50"/>
      <c r="N177" s="201" t="e">
        <f t="shared" si="7"/>
        <v>#DIV/0!</v>
      </c>
      <c r="O177" s="50"/>
      <c r="P177" s="50"/>
      <c r="Q177" s="201" t="e">
        <f t="shared" si="8"/>
        <v>#DIV/0!</v>
      </c>
      <c r="R177" s="50"/>
      <c r="S177" s="50"/>
      <c r="T177" s="201" t="e">
        <f t="shared" si="9"/>
        <v>#DIV/0!</v>
      </c>
    </row>
    <row r="178" spans="1:20">
      <c r="A178" s="13" t="s">
        <v>1074</v>
      </c>
      <c r="B178" s="12" t="s">
        <v>735</v>
      </c>
      <c r="C178" s="12" t="s">
        <v>1782</v>
      </c>
      <c r="D178" s="50" t="s">
        <v>1779</v>
      </c>
      <c r="E178" s="50"/>
      <c r="F178" s="50">
        <v>565</v>
      </c>
      <c r="G178" s="50"/>
      <c r="H178" s="201" t="e">
        <f t="shared" si="5"/>
        <v>#DIV/0!</v>
      </c>
      <c r="I178" s="50"/>
      <c r="J178" s="50"/>
      <c r="K178" s="201" t="e">
        <f t="shared" si="6"/>
        <v>#DIV/0!</v>
      </c>
      <c r="L178" s="50"/>
      <c r="M178" s="50"/>
      <c r="N178" s="201" t="e">
        <f t="shared" si="7"/>
        <v>#DIV/0!</v>
      </c>
      <c r="O178" s="50"/>
      <c r="P178" s="50"/>
      <c r="Q178" s="201" t="e">
        <f t="shared" si="8"/>
        <v>#DIV/0!</v>
      </c>
      <c r="R178" s="50"/>
      <c r="S178" s="50"/>
      <c r="T178" s="201" t="e">
        <f t="shared" si="9"/>
        <v>#DIV/0!</v>
      </c>
    </row>
    <row r="179" spans="1:20">
      <c r="A179" s="13" t="s">
        <v>1078</v>
      </c>
      <c r="B179" s="12" t="s">
        <v>735</v>
      </c>
      <c r="C179" s="12" t="s">
        <v>1782</v>
      </c>
      <c r="D179" s="50" t="s">
        <v>1779</v>
      </c>
      <c r="E179" s="50"/>
      <c r="F179" s="50">
        <v>412</v>
      </c>
      <c r="G179" s="50">
        <v>116</v>
      </c>
      <c r="H179" s="201">
        <f t="shared" ref="H179:H242" si="10">(F179-G179)/G179</f>
        <v>2.5517241379310347</v>
      </c>
      <c r="I179" s="50"/>
      <c r="J179" s="50"/>
      <c r="K179" s="201" t="e">
        <f t="shared" ref="K179:K242" si="11">(I179-J179)/J179</f>
        <v>#DIV/0!</v>
      </c>
      <c r="L179" s="50"/>
      <c r="M179" s="50"/>
      <c r="N179" s="201" t="e">
        <f t="shared" ref="N179:N242" si="12">(L179-M179)/M179</f>
        <v>#DIV/0!</v>
      </c>
      <c r="O179" s="50"/>
      <c r="P179" s="50"/>
      <c r="Q179" s="201" t="e">
        <f t="shared" ref="Q179:Q242" si="13">(O179-P179)/P179</f>
        <v>#DIV/0!</v>
      </c>
      <c r="R179" s="50"/>
      <c r="S179" s="50"/>
      <c r="T179" s="201" t="e">
        <f t="shared" ref="T179:T242" si="14">(R179-S179)/S179</f>
        <v>#DIV/0!</v>
      </c>
    </row>
    <row r="180" spans="1:20">
      <c r="A180" s="13" t="s">
        <v>1086</v>
      </c>
      <c r="B180" s="12" t="s">
        <v>735</v>
      </c>
      <c r="C180" s="12" t="s">
        <v>1782</v>
      </c>
      <c r="D180" s="50" t="s">
        <v>1779</v>
      </c>
      <c r="E180" s="50"/>
      <c r="F180" s="50">
        <v>103</v>
      </c>
      <c r="G180" s="50"/>
      <c r="H180" s="201" t="e">
        <f t="shared" si="10"/>
        <v>#DIV/0!</v>
      </c>
      <c r="I180" s="50"/>
      <c r="J180" s="50"/>
      <c r="K180" s="201" t="e">
        <f t="shared" si="11"/>
        <v>#DIV/0!</v>
      </c>
      <c r="L180" s="50"/>
      <c r="M180" s="50"/>
      <c r="N180" s="201" t="e">
        <f t="shared" si="12"/>
        <v>#DIV/0!</v>
      </c>
      <c r="O180" s="50"/>
      <c r="P180" s="50"/>
      <c r="Q180" s="201" t="e">
        <f t="shared" si="13"/>
        <v>#DIV/0!</v>
      </c>
      <c r="R180" s="50"/>
      <c r="S180" s="50"/>
      <c r="T180" s="201" t="e">
        <f t="shared" si="14"/>
        <v>#DIV/0!</v>
      </c>
    </row>
    <row r="181" spans="1:20">
      <c r="A181" s="13" t="s">
        <v>1135</v>
      </c>
      <c r="B181" s="12" t="s">
        <v>586</v>
      </c>
      <c r="C181" s="12" t="s">
        <v>1782</v>
      </c>
      <c r="D181" s="50" t="s">
        <v>1779</v>
      </c>
      <c r="E181" s="50"/>
      <c r="F181" s="50">
        <v>37</v>
      </c>
      <c r="G181" s="50">
        <v>893</v>
      </c>
      <c r="H181" s="201">
        <f t="shared" si="10"/>
        <v>-0.9585666293393057</v>
      </c>
      <c r="I181" s="50"/>
      <c r="J181" s="50"/>
      <c r="K181" s="201" t="e">
        <f t="shared" si="11"/>
        <v>#DIV/0!</v>
      </c>
      <c r="L181" s="50"/>
      <c r="M181" s="50"/>
      <c r="N181" s="201" t="e">
        <f t="shared" si="12"/>
        <v>#DIV/0!</v>
      </c>
      <c r="O181" s="50"/>
      <c r="P181" s="50"/>
      <c r="Q181" s="201" t="e">
        <f t="shared" si="13"/>
        <v>#DIV/0!</v>
      </c>
      <c r="R181" s="50"/>
      <c r="S181" s="50"/>
      <c r="T181" s="201" t="e">
        <f t="shared" si="14"/>
        <v>#DIV/0!</v>
      </c>
    </row>
    <row r="182" spans="1:20">
      <c r="A182" s="13" t="s">
        <v>1139</v>
      </c>
      <c r="B182" s="12" t="s">
        <v>586</v>
      </c>
      <c r="C182" s="12" t="s">
        <v>1782</v>
      </c>
      <c r="D182" s="50" t="s">
        <v>1779</v>
      </c>
      <c r="E182" s="50"/>
      <c r="F182" s="50">
        <v>41</v>
      </c>
      <c r="G182" s="50"/>
      <c r="H182" s="201" t="e">
        <f t="shared" si="10"/>
        <v>#DIV/0!</v>
      </c>
      <c r="I182" s="50"/>
      <c r="J182" s="50"/>
      <c r="K182" s="201" t="e">
        <f t="shared" si="11"/>
        <v>#DIV/0!</v>
      </c>
      <c r="L182" s="50"/>
      <c r="M182" s="50"/>
      <c r="N182" s="201" t="e">
        <f t="shared" si="12"/>
        <v>#DIV/0!</v>
      </c>
      <c r="O182" s="50"/>
      <c r="P182" s="50"/>
      <c r="Q182" s="201" t="e">
        <f t="shared" si="13"/>
        <v>#DIV/0!</v>
      </c>
      <c r="R182" s="50"/>
      <c r="S182" s="50"/>
      <c r="T182" s="201" t="e">
        <f t="shared" si="14"/>
        <v>#DIV/0!</v>
      </c>
    </row>
    <row r="183" spans="1:20">
      <c r="A183" s="13" t="s">
        <v>888</v>
      </c>
      <c r="B183" s="12" t="s">
        <v>670</v>
      </c>
      <c r="C183" s="12" t="s">
        <v>1782</v>
      </c>
      <c r="D183" s="50" t="s">
        <v>1779</v>
      </c>
      <c r="E183" s="50"/>
      <c r="F183" s="50">
        <v>173</v>
      </c>
      <c r="G183" s="50">
        <v>377</v>
      </c>
      <c r="H183" s="201">
        <f t="shared" si="10"/>
        <v>-0.54111405835543769</v>
      </c>
      <c r="I183" s="50"/>
      <c r="J183" s="50"/>
      <c r="K183" s="201" t="e">
        <f t="shared" si="11"/>
        <v>#DIV/0!</v>
      </c>
      <c r="L183" s="50"/>
      <c r="M183" s="50"/>
      <c r="N183" s="201" t="e">
        <f t="shared" si="12"/>
        <v>#DIV/0!</v>
      </c>
      <c r="O183" s="50"/>
      <c r="P183" s="50"/>
      <c r="Q183" s="201" t="e">
        <f t="shared" si="13"/>
        <v>#DIV/0!</v>
      </c>
      <c r="R183" s="50"/>
      <c r="S183" s="50"/>
      <c r="T183" s="201" t="e">
        <f t="shared" si="14"/>
        <v>#DIV/0!</v>
      </c>
    </row>
    <row r="184" spans="1:20">
      <c r="A184" s="13" t="s">
        <v>980</v>
      </c>
      <c r="B184" s="12" t="s">
        <v>670</v>
      </c>
      <c r="C184" s="12" t="s">
        <v>1782</v>
      </c>
      <c r="D184" s="50" t="s">
        <v>1779</v>
      </c>
      <c r="E184" s="50"/>
      <c r="F184" s="50">
        <v>765</v>
      </c>
      <c r="G184" s="50"/>
      <c r="H184" s="201" t="e">
        <f t="shared" si="10"/>
        <v>#DIV/0!</v>
      </c>
      <c r="I184" s="50"/>
      <c r="J184" s="50"/>
      <c r="K184" s="201" t="e">
        <f t="shared" si="11"/>
        <v>#DIV/0!</v>
      </c>
      <c r="L184" s="50"/>
      <c r="M184" s="50"/>
      <c r="N184" s="201" t="e">
        <f t="shared" si="12"/>
        <v>#DIV/0!</v>
      </c>
      <c r="O184" s="50"/>
      <c r="P184" s="50"/>
      <c r="Q184" s="201" t="e">
        <f t="shared" si="13"/>
        <v>#DIV/0!</v>
      </c>
      <c r="R184" s="50"/>
      <c r="S184" s="50"/>
      <c r="T184" s="201" t="e">
        <f t="shared" si="14"/>
        <v>#DIV/0!</v>
      </c>
    </row>
    <row r="185" spans="1:20">
      <c r="A185" s="13" t="s">
        <v>1090</v>
      </c>
      <c r="B185" s="12" t="s">
        <v>799</v>
      </c>
      <c r="C185" s="12" t="s">
        <v>1782</v>
      </c>
      <c r="D185" s="50" t="s">
        <v>1779</v>
      </c>
      <c r="E185" s="50"/>
      <c r="F185" s="50">
        <v>3253</v>
      </c>
      <c r="G185" s="50">
        <v>53</v>
      </c>
      <c r="H185" s="201">
        <f t="shared" si="10"/>
        <v>60.377358490566039</v>
      </c>
      <c r="I185" s="50"/>
      <c r="J185" s="50"/>
      <c r="K185" s="201" t="e">
        <f t="shared" si="11"/>
        <v>#DIV/0!</v>
      </c>
      <c r="L185" s="50"/>
      <c r="M185" s="50"/>
      <c r="N185" s="201" t="e">
        <f t="shared" si="12"/>
        <v>#DIV/0!</v>
      </c>
      <c r="O185" s="50"/>
      <c r="P185" s="50"/>
      <c r="Q185" s="201" t="e">
        <f t="shared" si="13"/>
        <v>#DIV/0!</v>
      </c>
      <c r="R185" s="50"/>
      <c r="S185" s="50"/>
      <c r="T185" s="201" t="e">
        <f t="shared" si="14"/>
        <v>#DIV/0!</v>
      </c>
    </row>
    <row r="186" spans="1:20">
      <c r="A186" s="13" t="s">
        <v>1094</v>
      </c>
      <c r="B186" s="12" t="s">
        <v>799</v>
      </c>
      <c r="C186" s="12" t="s">
        <v>1782</v>
      </c>
      <c r="D186" s="50" t="s">
        <v>1779</v>
      </c>
      <c r="E186" s="50"/>
      <c r="F186" s="50">
        <v>2278</v>
      </c>
      <c r="G186" s="50"/>
      <c r="H186" s="201" t="e">
        <f t="shared" si="10"/>
        <v>#DIV/0!</v>
      </c>
      <c r="I186" s="50"/>
      <c r="J186" s="50"/>
      <c r="K186" s="201" t="e">
        <f t="shared" si="11"/>
        <v>#DIV/0!</v>
      </c>
      <c r="L186" s="50"/>
      <c r="M186" s="50"/>
      <c r="N186" s="201" t="e">
        <f t="shared" si="12"/>
        <v>#DIV/0!</v>
      </c>
      <c r="O186" s="50"/>
      <c r="P186" s="50"/>
      <c r="Q186" s="201" t="e">
        <f t="shared" si="13"/>
        <v>#DIV/0!</v>
      </c>
      <c r="R186" s="50"/>
      <c r="S186" s="50"/>
      <c r="T186" s="201" t="e">
        <f t="shared" si="14"/>
        <v>#DIV/0!</v>
      </c>
    </row>
    <row r="187" spans="1:20">
      <c r="A187" s="13" t="s">
        <v>1227</v>
      </c>
      <c r="B187" s="12" t="s">
        <v>735</v>
      </c>
      <c r="C187" s="12" t="s">
        <v>1782</v>
      </c>
      <c r="D187" s="50" t="s">
        <v>1779</v>
      </c>
      <c r="E187" s="50"/>
      <c r="F187" s="50">
        <v>39</v>
      </c>
      <c r="G187" s="50">
        <v>626</v>
      </c>
      <c r="H187" s="201">
        <f t="shared" si="10"/>
        <v>-0.93769968051118213</v>
      </c>
      <c r="I187" s="50"/>
      <c r="J187" s="50"/>
      <c r="K187" s="201" t="e">
        <f t="shared" si="11"/>
        <v>#DIV/0!</v>
      </c>
      <c r="L187" s="50"/>
      <c r="M187" s="50"/>
      <c r="N187" s="201" t="e">
        <f t="shared" si="12"/>
        <v>#DIV/0!</v>
      </c>
      <c r="O187" s="50"/>
      <c r="P187" s="50"/>
      <c r="Q187" s="201" t="e">
        <f t="shared" si="13"/>
        <v>#DIV/0!</v>
      </c>
      <c r="R187" s="50"/>
      <c r="S187" s="50"/>
      <c r="T187" s="201" t="e">
        <f t="shared" si="14"/>
        <v>#DIV/0!</v>
      </c>
    </row>
    <row r="188" spans="1:20">
      <c r="A188" s="13" t="s">
        <v>1102</v>
      </c>
      <c r="B188" s="12" t="s">
        <v>670</v>
      </c>
      <c r="C188" s="12" t="s">
        <v>1782</v>
      </c>
      <c r="D188" s="50" t="s">
        <v>1779</v>
      </c>
      <c r="E188" s="50"/>
      <c r="F188" s="50">
        <v>1845</v>
      </c>
      <c r="G188" s="50"/>
      <c r="H188" s="201" t="e">
        <f t="shared" si="10"/>
        <v>#DIV/0!</v>
      </c>
      <c r="I188" s="50"/>
      <c r="J188" s="50"/>
      <c r="K188" s="201" t="e">
        <f t="shared" si="11"/>
        <v>#DIV/0!</v>
      </c>
      <c r="L188" s="50"/>
      <c r="M188" s="50"/>
      <c r="N188" s="201" t="e">
        <f t="shared" si="12"/>
        <v>#DIV/0!</v>
      </c>
      <c r="O188" s="50"/>
      <c r="P188" s="50"/>
      <c r="Q188" s="201" t="e">
        <f t="shared" si="13"/>
        <v>#DIV/0!</v>
      </c>
      <c r="R188" s="50"/>
      <c r="S188" s="50"/>
      <c r="T188" s="201" t="e">
        <f t="shared" si="14"/>
        <v>#DIV/0!</v>
      </c>
    </row>
    <row r="189" spans="1:20">
      <c r="A189" s="13" t="s">
        <v>1106</v>
      </c>
      <c r="B189" s="12" t="s">
        <v>621</v>
      </c>
      <c r="C189" s="12" t="s">
        <v>1782</v>
      </c>
      <c r="D189" s="50" t="s">
        <v>1779</v>
      </c>
      <c r="E189" s="50"/>
      <c r="F189" s="50">
        <v>1115</v>
      </c>
      <c r="G189" s="50">
        <v>1435</v>
      </c>
      <c r="H189" s="201">
        <f t="shared" si="10"/>
        <v>-0.22299651567944251</v>
      </c>
      <c r="I189" s="50"/>
      <c r="J189" s="50"/>
      <c r="K189" s="201" t="e">
        <f t="shared" si="11"/>
        <v>#DIV/0!</v>
      </c>
      <c r="L189" s="50"/>
      <c r="M189" s="50"/>
      <c r="N189" s="201" t="e">
        <f t="shared" si="12"/>
        <v>#DIV/0!</v>
      </c>
      <c r="O189" s="50"/>
      <c r="P189" s="50"/>
      <c r="Q189" s="201" t="e">
        <f t="shared" si="13"/>
        <v>#DIV/0!</v>
      </c>
      <c r="R189" s="50"/>
      <c r="S189" s="50"/>
      <c r="T189" s="201" t="e">
        <f t="shared" si="14"/>
        <v>#DIV/0!</v>
      </c>
    </row>
    <row r="190" spans="1:20">
      <c r="A190" s="13" t="s">
        <v>996</v>
      </c>
      <c r="B190" s="12" t="s">
        <v>651</v>
      </c>
      <c r="C190" s="12" t="s">
        <v>1782</v>
      </c>
      <c r="D190" s="50" t="s">
        <v>1779</v>
      </c>
      <c r="E190" s="50"/>
      <c r="F190" s="50">
        <v>37</v>
      </c>
      <c r="G190" s="50"/>
      <c r="H190" s="201" t="e">
        <f t="shared" si="10"/>
        <v>#DIV/0!</v>
      </c>
      <c r="I190" s="50"/>
      <c r="J190" s="50"/>
      <c r="K190" s="201" t="e">
        <f t="shared" si="11"/>
        <v>#DIV/0!</v>
      </c>
      <c r="L190" s="50"/>
      <c r="M190" s="50"/>
      <c r="N190" s="201" t="e">
        <f t="shared" si="12"/>
        <v>#DIV/0!</v>
      </c>
      <c r="O190" s="50"/>
      <c r="P190" s="50"/>
      <c r="Q190" s="201" t="e">
        <f t="shared" si="13"/>
        <v>#DIV/0!</v>
      </c>
      <c r="R190" s="50"/>
      <c r="S190" s="50"/>
      <c r="T190" s="201" t="e">
        <f t="shared" si="14"/>
        <v>#DIV/0!</v>
      </c>
    </row>
    <row r="191" spans="1:20">
      <c r="A191" s="13" t="s">
        <v>1163</v>
      </c>
      <c r="B191" s="12" t="s">
        <v>735</v>
      </c>
      <c r="C191" s="12" t="s">
        <v>1782</v>
      </c>
      <c r="D191" s="50" t="s">
        <v>1779</v>
      </c>
      <c r="E191" s="50"/>
      <c r="F191" s="50">
        <v>685</v>
      </c>
      <c r="G191" s="50">
        <v>209</v>
      </c>
      <c r="H191" s="201">
        <f t="shared" si="10"/>
        <v>2.2775119617224879</v>
      </c>
      <c r="I191" s="50"/>
      <c r="J191" s="50"/>
      <c r="K191" s="201" t="e">
        <f t="shared" si="11"/>
        <v>#DIV/0!</v>
      </c>
      <c r="L191" s="50"/>
      <c r="M191" s="50"/>
      <c r="N191" s="201" t="e">
        <f t="shared" si="12"/>
        <v>#DIV/0!</v>
      </c>
      <c r="O191" s="50"/>
      <c r="P191" s="50"/>
      <c r="Q191" s="201" t="e">
        <f t="shared" si="13"/>
        <v>#DIV/0!</v>
      </c>
      <c r="R191" s="50"/>
      <c r="S191" s="50"/>
      <c r="T191" s="201" t="e">
        <f t="shared" si="14"/>
        <v>#DIV/0!</v>
      </c>
    </row>
    <row r="192" spans="1:20">
      <c r="A192" s="13" t="s">
        <v>1171</v>
      </c>
      <c r="B192" s="12" t="s">
        <v>735</v>
      </c>
      <c r="C192" s="12" t="s">
        <v>1782</v>
      </c>
      <c r="D192" s="50" t="s">
        <v>1779</v>
      </c>
      <c r="E192" s="50"/>
      <c r="F192" s="50">
        <v>36</v>
      </c>
      <c r="G192" s="50"/>
      <c r="H192" s="201" t="e">
        <f t="shared" si="10"/>
        <v>#DIV/0!</v>
      </c>
      <c r="I192" s="50"/>
      <c r="J192" s="50"/>
      <c r="K192" s="201" t="e">
        <f t="shared" si="11"/>
        <v>#DIV/0!</v>
      </c>
      <c r="L192" s="50"/>
      <c r="M192" s="50"/>
      <c r="N192" s="201" t="e">
        <f t="shared" si="12"/>
        <v>#DIV/0!</v>
      </c>
      <c r="O192" s="50"/>
      <c r="P192" s="50"/>
      <c r="Q192" s="201" t="e">
        <f t="shared" si="13"/>
        <v>#DIV/0!</v>
      </c>
      <c r="R192" s="50"/>
      <c r="S192" s="50"/>
      <c r="T192" s="201" t="e">
        <f t="shared" si="14"/>
        <v>#DIV/0!</v>
      </c>
    </row>
    <row r="193" spans="1:20">
      <c r="A193" s="13" t="s">
        <v>1248</v>
      </c>
      <c r="B193" s="12" t="s">
        <v>616</v>
      </c>
      <c r="C193" s="12" t="s">
        <v>1782</v>
      </c>
      <c r="D193" s="50" t="s">
        <v>1779</v>
      </c>
      <c r="E193" s="50"/>
      <c r="F193" s="50">
        <v>3210</v>
      </c>
      <c r="G193" s="50">
        <v>1771</v>
      </c>
      <c r="H193" s="201">
        <f t="shared" si="10"/>
        <v>0.81253529079616038</v>
      </c>
      <c r="I193" s="50"/>
      <c r="J193" s="50"/>
      <c r="K193" s="201" t="e">
        <f t="shared" si="11"/>
        <v>#DIV/0!</v>
      </c>
      <c r="L193" s="50"/>
      <c r="M193" s="50"/>
      <c r="N193" s="201" t="e">
        <f t="shared" si="12"/>
        <v>#DIV/0!</v>
      </c>
      <c r="O193" s="50"/>
      <c r="P193" s="50"/>
      <c r="Q193" s="201" t="e">
        <f t="shared" si="13"/>
        <v>#DIV/0!</v>
      </c>
      <c r="R193" s="50"/>
      <c r="S193" s="50"/>
      <c r="T193" s="201" t="e">
        <f t="shared" si="14"/>
        <v>#DIV/0!</v>
      </c>
    </row>
    <row r="194" spans="1:20">
      <c r="A194" s="13" t="s">
        <v>1159</v>
      </c>
      <c r="B194" s="12" t="s">
        <v>586</v>
      </c>
      <c r="C194" s="12" t="s">
        <v>1782</v>
      </c>
      <c r="D194" s="50" t="s">
        <v>1779</v>
      </c>
      <c r="E194" s="50"/>
      <c r="F194" s="50">
        <v>173</v>
      </c>
      <c r="G194" s="50"/>
      <c r="H194" s="201" t="e">
        <f t="shared" si="10"/>
        <v>#DIV/0!</v>
      </c>
      <c r="I194" s="50"/>
      <c r="J194" s="50"/>
      <c r="K194" s="201" t="e">
        <f t="shared" si="11"/>
        <v>#DIV/0!</v>
      </c>
      <c r="L194" s="50"/>
      <c r="M194" s="50"/>
      <c r="N194" s="201" t="e">
        <f t="shared" si="12"/>
        <v>#DIV/0!</v>
      </c>
      <c r="O194" s="50"/>
      <c r="P194" s="50"/>
      <c r="Q194" s="201" t="e">
        <f t="shared" si="13"/>
        <v>#DIV/0!</v>
      </c>
      <c r="R194" s="50"/>
      <c r="S194" s="50"/>
      <c r="T194" s="201" t="e">
        <f t="shared" si="14"/>
        <v>#DIV/0!</v>
      </c>
    </row>
    <row r="195" spans="1:20">
      <c r="A195" s="13" t="s">
        <v>896</v>
      </c>
      <c r="B195" s="12" t="s">
        <v>735</v>
      </c>
      <c r="C195" s="12" t="s">
        <v>1782</v>
      </c>
      <c r="D195" s="50" t="s">
        <v>1779</v>
      </c>
      <c r="E195" s="50"/>
      <c r="F195" s="50">
        <v>944</v>
      </c>
      <c r="G195" s="50">
        <v>219</v>
      </c>
      <c r="H195" s="201">
        <f t="shared" si="10"/>
        <v>3.310502283105023</v>
      </c>
      <c r="I195" s="50"/>
      <c r="J195" s="50"/>
      <c r="K195" s="201" t="e">
        <f t="shared" si="11"/>
        <v>#DIV/0!</v>
      </c>
      <c r="L195" s="50"/>
      <c r="M195" s="50"/>
      <c r="N195" s="201" t="e">
        <f t="shared" si="12"/>
        <v>#DIV/0!</v>
      </c>
      <c r="O195" s="50"/>
      <c r="P195" s="50"/>
      <c r="Q195" s="201" t="e">
        <f t="shared" si="13"/>
        <v>#DIV/0!</v>
      </c>
      <c r="R195" s="50"/>
      <c r="S195" s="50"/>
      <c r="T195" s="201" t="e">
        <f t="shared" si="14"/>
        <v>#DIV/0!</v>
      </c>
    </row>
    <row r="196" spans="1:20">
      <c r="A196" s="13" t="s">
        <v>900</v>
      </c>
      <c r="B196" s="12" t="s">
        <v>735</v>
      </c>
      <c r="C196" s="12" t="s">
        <v>1782</v>
      </c>
      <c r="D196" s="50" t="s">
        <v>1779</v>
      </c>
      <c r="E196" s="50"/>
      <c r="F196" s="50">
        <v>540</v>
      </c>
      <c r="G196" s="50"/>
      <c r="H196" s="201" t="e">
        <f t="shared" si="10"/>
        <v>#DIV/0!</v>
      </c>
      <c r="I196" s="50"/>
      <c r="J196" s="50"/>
      <c r="K196" s="201" t="e">
        <f t="shared" si="11"/>
        <v>#DIV/0!</v>
      </c>
      <c r="L196" s="50"/>
      <c r="M196" s="50"/>
      <c r="N196" s="201" t="e">
        <f t="shared" si="12"/>
        <v>#DIV/0!</v>
      </c>
      <c r="O196" s="50"/>
      <c r="P196" s="50"/>
      <c r="Q196" s="201" t="e">
        <f t="shared" si="13"/>
        <v>#DIV/0!</v>
      </c>
      <c r="R196" s="50"/>
      <c r="S196" s="50"/>
      <c r="T196" s="201" t="e">
        <f t="shared" si="14"/>
        <v>#DIV/0!</v>
      </c>
    </row>
    <row r="197" spans="1:20">
      <c r="A197" s="13" t="s">
        <v>1175</v>
      </c>
      <c r="B197" s="12" t="s">
        <v>735</v>
      </c>
      <c r="C197" s="12" t="s">
        <v>1782</v>
      </c>
      <c r="D197" s="50" t="s">
        <v>1779</v>
      </c>
      <c r="E197" s="50"/>
      <c r="F197" s="50">
        <v>82</v>
      </c>
      <c r="G197" s="50">
        <v>1605</v>
      </c>
      <c r="H197" s="201">
        <f t="shared" si="10"/>
        <v>-0.94890965732087229</v>
      </c>
      <c r="I197" s="50"/>
      <c r="J197" s="50"/>
      <c r="K197" s="201" t="e">
        <f t="shared" si="11"/>
        <v>#DIV/0!</v>
      </c>
      <c r="L197" s="50"/>
      <c r="M197" s="50"/>
      <c r="N197" s="201" t="e">
        <f t="shared" si="12"/>
        <v>#DIV/0!</v>
      </c>
      <c r="O197" s="50"/>
      <c r="P197" s="50"/>
      <c r="Q197" s="201" t="e">
        <f t="shared" si="13"/>
        <v>#DIV/0!</v>
      </c>
      <c r="R197" s="50"/>
      <c r="S197" s="50"/>
      <c r="T197" s="201" t="e">
        <f t="shared" si="14"/>
        <v>#DIV/0!</v>
      </c>
    </row>
    <row r="198" spans="1:20">
      <c r="A198" s="13" t="s">
        <v>1179</v>
      </c>
      <c r="B198" s="12" t="s">
        <v>735</v>
      </c>
      <c r="C198" s="12" t="s">
        <v>1782</v>
      </c>
      <c r="D198" s="50" t="s">
        <v>1779</v>
      </c>
      <c r="E198" s="50"/>
      <c r="F198" s="50">
        <v>226</v>
      </c>
      <c r="G198" s="50"/>
      <c r="H198" s="201" t="e">
        <f t="shared" si="10"/>
        <v>#DIV/0!</v>
      </c>
      <c r="I198" s="50"/>
      <c r="J198" s="50"/>
      <c r="K198" s="201" t="e">
        <f t="shared" si="11"/>
        <v>#DIV/0!</v>
      </c>
      <c r="L198" s="50"/>
      <c r="M198" s="50"/>
      <c r="N198" s="201" t="e">
        <f t="shared" si="12"/>
        <v>#DIV/0!</v>
      </c>
      <c r="O198" s="50"/>
      <c r="P198" s="50"/>
      <c r="Q198" s="201" t="e">
        <f t="shared" si="13"/>
        <v>#DIV/0!</v>
      </c>
      <c r="R198" s="50"/>
      <c r="S198" s="50"/>
      <c r="T198" s="201" t="e">
        <f t="shared" si="14"/>
        <v>#DIV/0!</v>
      </c>
    </row>
    <row r="199" spans="1:20">
      <c r="A199" s="13" t="s">
        <v>1215</v>
      </c>
      <c r="B199" s="12" t="s">
        <v>665</v>
      </c>
      <c r="C199" s="12" t="s">
        <v>1782</v>
      </c>
      <c r="D199" s="50" t="s">
        <v>1779</v>
      </c>
      <c r="E199" s="50"/>
      <c r="F199" s="50">
        <v>298</v>
      </c>
      <c r="G199" s="50">
        <v>42</v>
      </c>
      <c r="H199" s="201">
        <f t="shared" si="10"/>
        <v>6.0952380952380949</v>
      </c>
      <c r="I199" s="50"/>
      <c r="J199" s="50"/>
      <c r="K199" s="201" t="e">
        <f t="shared" si="11"/>
        <v>#DIV/0!</v>
      </c>
      <c r="L199" s="50"/>
      <c r="M199" s="50"/>
      <c r="N199" s="201" t="e">
        <f t="shared" si="12"/>
        <v>#DIV/0!</v>
      </c>
      <c r="O199" s="50"/>
      <c r="P199" s="50"/>
      <c r="Q199" s="201" t="e">
        <f t="shared" si="13"/>
        <v>#DIV/0!</v>
      </c>
      <c r="R199" s="50"/>
      <c r="S199" s="50"/>
      <c r="T199" s="201" t="e">
        <f t="shared" si="14"/>
        <v>#DIV/0!</v>
      </c>
    </row>
    <row r="200" spans="1:20">
      <c r="A200" s="13" t="s">
        <v>1143</v>
      </c>
      <c r="B200" s="12" t="s">
        <v>586</v>
      </c>
      <c r="C200" s="12" t="s">
        <v>1782</v>
      </c>
      <c r="D200" s="50" t="s">
        <v>1779</v>
      </c>
      <c r="E200" s="50"/>
      <c r="F200" s="50">
        <v>3343</v>
      </c>
      <c r="G200" s="50"/>
      <c r="H200" s="201" t="e">
        <f t="shared" si="10"/>
        <v>#DIV/0!</v>
      </c>
      <c r="I200" s="50"/>
      <c r="J200" s="50"/>
      <c r="K200" s="201" t="e">
        <f t="shared" si="11"/>
        <v>#DIV/0!</v>
      </c>
      <c r="L200" s="50"/>
      <c r="M200" s="50"/>
      <c r="N200" s="201" t="e">
        <f t="shared" si="12"/>
        <v>#DIV/0!</v>
      </c>
      <c r="O200" s="50"/>
      <c r="P200" s="50"/>
      <c r="Q200" s="201" t="e">
        <f t="shared" si="13"/>
        <v>#DIV/0!</v>
      </c>
      <c r="R200" s="50"/>
      <c r="S200" s="50"/>
      <c r="T200" s="201" t="e">
        <f t="shared" si="14"/>
        <v>#DIV/0!</v>
      </c>
    </row>
    <row r="201" spans="1:20">
      <c r="A201" s="13" t="s">
        <v>1147</v>
      </c>
      <c r="B201" s="12" t="s">
        <v>586</v>
      </c>
      <c r="C201" s="12" t="s">
        <v>1782</v>
      </c>
      <c r="D201" s="50" t="s">
        <v>1779</v>
      </c>
      <c r="E201" s="50"/>
      <c r="F201" s="50">
        <v>8210</v>
      </c>
      <c r="G201" s="50">
        <v>524</v>
      </c>
      <c r="H201" s="201">
        <f t="shared" si="10"/>
        <v>14.66793893129771</v>
      </c>
      <c r="I201" s="50"/>
      <c r="J201" s="50"/>
      <c r="K201" s="201" t="e">
        <f t="shared" si="11"/>
        <v>#DIV/0!</v>
      </c>
      <c r="L201" s="50"/>
      <c r="M201" s="50"/>
      <c r="N201" s="201" t="e">
        <f t="shared" si="12"/>
        <v>#DIV/0!</v>
      </c>
      <c r="O201" s="50"/>
      <c r="P201" s="50"/>
      <c r="Q201" s="201" t="e">
        <f t="shared" si="13"/>
        <v>#DIV/0!</v>
      </c>
      <c r="R201" s="50"/>
      <c r="S201" s="50"/>
      <c r="T201" s="201" t="e">
        <f t="shared" si="14"/>
        <v>#DIV/0!</v>
      </c>
    </row>
    <row r="202" spans="1:20">
      <c r="A202" s="13" t="s">
        <v>1151</v>
      </c>
      <c r="B202" s="12" t="s">
        <v>735</v>
      </c>
      <c r="C202" s="12" t="s">
        <v>1782</v>
      </c>
      <c r="D202" s="50" t="s">
        <v>1779</v>
      </c>
      <c r="E202" s="50"/>
      <c r="F202" s="50">
        <v>46</v>
      </c>
      <c r="G202" s="50"/>
      <c r="H202" s="201" t="e">
        <f t="shared" si="10"/>
        <v>#DIV/0!</v>
      </c>
      <c r="I202" s="50"/>
      <c r="J202" s="50"/>
      <c r="K202" s="201" t="e">
        <f t="shared" si="11"/>
        <v>#DIV/0!</v>
      </c>
      <c r="L202" s="50"/>
      <c r="M202" s="50"/>
      <c r="N202" s="201" t="e">
        <f t="shared" si="12"/>
        <v>#DIV/0!</v>
      </c>
      <c r="O202" s="50"/>
      <c r="P202" s="50"/>
      <c r="Q202" s="201" t="e">
        <f t="shared" si="13"/>
        <v>#DIV/0!</v>
      </c>
      <c r="R202" s="50"/>
      <c r="S202" s="50"/>
      <c r="T202" s="201" t="e">
        <f t="shared" si="14"/>
        <v>#DIV/0!</v>
      </c>
    </row>
    <row r="203" spans="1:20">
      <c r="A203" s="13" t="s">
        <v>1155</v>
      </c>
      <c r="B203" s="12" t="s">
        <v>735</v>
      </c>
      <c r="C203" s="12" t="s">
        <v>1782</v>
      </c>
      <c r="D203" s="50" t="s">
        <v>1779</v>
      </c>
      <c r="E203" s="50"/>
      <c r="F203" s="50">
        <v>38</v>
      </c>
      <c r="G203" s="50">
        <v>449</v>
      </c>
      <c r="H203" s="201">
        <f t="shared" si="10"/>
        <v>-0.91536748329621376</v>
      </c>
      <c r="I203" s="50"/>
      <c r="J203" s="50"/>
      <c r="K203" s="201" t="e">
        <f t="shared" si="11"/>
        <v>#DIV/0!</v>
      </c>
      <c r="L203" s="50"/>
      <c r="M203" s="50"/>
      <c r="N203" s="201" t="e">
        <f t="shared" si="12"/>
        <v>#DIV/0!</v>
      </c>
      <c r="O203" s="50"/>
      <c r="P203" s="50"/>
      <c r="Q203" s="201" t="e">
        <f t="shared" si="13"/>
        <v>#DIV/0!</v>
      </c>
      <c r="R203" s="50"/>
      <c r="S203" s="50"/>
      <c r="T203" s="201" t="e">
        <f t="shared" si="14"/>
        <v>#DIV/0!</v>
      </c>
    </row>
    <row r="204" spans="1:20">
      <c r="A204" s="13" t="s">
        <v>1028</v>
      </c>
      <c r="B204" s="12" t="s">
        <v>665</v>
      </c>
      <c r="C204" s="12" t="s">
        <v>1782</v>
      </c>
      <c r="D204" s="50" t="s">
        <v>1779</v>
      </c>
      <c r="E204" s="50"/>
      <c r="F204" s="50">
        <v>862</v>
      </c>
      <c r="G204" s="50"/>
      <c r="H204" s="201" t="e">
        <f t="shared" si="10"/>
        <v>#DIV/0!</v>
      </c>
      <c r="I204" s="50"/>
      <c r="J204" s="50"/>
      <c r="K204" s="201" t="e">
        <f t="shared" si="11"/>
        <v>#DIV/0!</v>
      </c>
      <c r="L204" s="50"/>
      <c r="M204" s="50"/>
      <c r="N204" s="201" t="e">
        <f t="shared" si="12"/>
        <v>#DIV/0!</v>
      </c>
      <c r="O204" s="50"/>
      <c r="P204" s="50"/>
      <c r="Q204" s="201" t="e">
        <f t="shared" si="13"/>
        <v>#DIV/0!</v>
      </c>
      <c r="R204" s="50"/>
      <c r="S204" s="50"/>
      <c r="T204" s="201" t="e">
        <f t="shared" si="14"/>
        <v>#DIV/0!</v>
      </c>
    </row>
    <row r="205" spans="1:20">
      <c r="A205" s="13" t="s">
        <v>1098</v>
      </c>
      <c r="B205" s="12" t="s">
        <v>665</v>
      </c>
      <c r="C205" s="12" t="s">
        <v>1782</v>
      </c>
      <c r="D205" s="50" t="s">
        <v>1779</v>
      </c>
      <c r="E205" s="50"/>
      <c r="F205" s="50">
        <v>523</v>
      </c>
      <c r="G205" s="50">
        <v>106</v>
      </c>
      <c r="H205" s="201">
        <f t="shared" si="10"/>
        <v>3.9339622641509435</v>
      </c>
      <c r="I205" s="50"/>
      <c r="J205" s="50"/>
      <c r="K205" s="201" t="e">
        <f t="shared" si="11"/>
        <v>#DIV/0!</v>
      </c>
      <c r="L205" s="50"/>
      <c r="M205" s="50"/>
      <c r="N205" s="201" t="e">
        <f t="shared" si="12"/>
        <v>#DIV/0!</v>
      </c>
      <c r="O205" s="50"/>
      <c r="P205" s="50"/>
      <c r="Q205" s="201" t="e">
        <f t="shared" si="13"/>
        <v>#DIV/0!</v>
      </c>
      <c r="R205" s="50"/>
      <c r="S205" s="50"/>
      <c r="T205" s="201" t="e">
        <f t="shared" si="14"/>
        <v>#DIV/0!</v>
      </c>
    </row>
    <row r="206" spans="1:20">
      <c r="A206" s="13" t="s">
        <v>992</v>
      </c>
      <c r="B206" s="12" t="s">
        <v>651</v>
      </c>
      <c r="C206" s="12" t="s">
        <v>1782</v>
      </c>
      <c r="D206" s="50" t="s">
        <v>1779</v>
      </c>
      <c r="E206" s="50"/>
      <c r="F206" s="50">
        <v>45</v>
      </c>
      <c r="G206" s="50"/>
      <c r="H206" s="201" t="e">
        <f t="shared" si="10"/>
        <v>#DIV/0!</v>
      </c>
      <c r="I206" s="50"/>
      <c r="J206" s="50"/>
      <c r="K206" s="201" t="e">
        <f t="shared" si="11"/>
        <v>#DIV/0!</v>
      </c>
      <c r="L206" s="50"/>
      <c r="M206" s="50"/>
      <c r="N206" s="201" t="e">
        <f t="shared" si="12"/>
        <v>#DIV/0!</v>
      </c>
      <c r="O206" s="50"/>
      <c r="P206" s="50"/>
      <c r="Q206" s="201" t="e">
        <f t="shared" si="13"/>
        <v>#DIV/0!</v>
      </c>
      <c r="R206" s="50"/>
      <c r="S206" s="50"/>
      <c r="T206" s="201" t="e">
        <f t="shared" si="14"/>
        <v>#DIV/0!</v>
      </c>
    </row>
    <row r="207" spans="1:20">
      <c r="A207" s="13" t="s">
        <v>1000</v>
      </c>
      <c r="B207" s="12" t="s">
        <v>651</v>
      </c>
      <c r="C207" s="12" t="s">
        <v>1782</v>
      </c>
      <c r="D207" s="50" t="s">
        <v>1779</v>
      </c>
      <c r="E207" s="50"/>
      <c r="F207" s="50">
        <v>52</v>
      </c>
      <c r="G207" s="50">
        <v>440</v>
      </c>
      <c r="H207" s="201">
        <f t="shared" si="10"/>
        <v>-0.88181818181818183</v>
      </c>
      <c r="I207" s="50"/>
      <c r="J207" s="50"/>
      <c r="K207" s="201" t="e">
        <f t="shared" si="11"/>
        <v>#DIV/0!</v>
      </c>
      <c r="L207" s="50"/>
      <c r="M207" s="50"/>
      <c r="N207" s="201" t="e">
        <f t="shared" si="12"/>
        <v>#DIV/0!</v>
      </c>
      <c r="O207" s="50"/>
      <c r="P207" s="50"/>
      <c r="Q207" s="201" t="e">
        <f t="shared" si="13"/>
        <v>#DIV/0!</v>
      </c>
      <c r="R207" s="50"/>
      <c r="S207" s="50"/>
      <c r="T207" s="201" t="e">
        <f t="shared" si="14"/>
        <v>#DIV/0!</v>
      </c>
    </row>
    <row r="208" spans="1:20">
      <c r="A208" s="13" t="s">
        <v>1231</v>
      </c>
      <c r="B208" s="12" t="s">
        <v>651</v>
      </c>
      <c r="C208" s="12" t="s">
        <v>1782</v>
      </c>
      <c r="D208" s="50" t="s">
        <v>1779</v>
      </c>
      <c r="E208" s="50"/>
      <c r="F208" s="50">
        <v>452</v>
      </c>
      <c r="G208" s="50"/>
      <c r="H208" s="201" t="e">
        <f t="shared" si="10"/>
        <v>#DIV/0!</v>
      </c>
      <c r="I208" s="50"/>
      <c r="J208" s="50"/>
      <c r="K208" s="201" t="e">
        <f t="shared" si="11"/>
        <v>#DIV/0!</v>
      </c>
      <c r="L208" s="50"/>
      <c r="M208" s="50"/>
      <c r="N208" s="201" t="e">
        <f t="shared" si="12"/>
        <v>#DIV/0!</v>
      </c>
      <c r="O208" s="50"/>
      <c r="P208" s="50"/>
      <c r="Q208" s="201" t="e">
        <f t="shared" si="13"/>
        <v>#DIV/0!</v>
      </c>
      <c r="R208" s="50"/>
      <c r="S208" s="50"/>
      <c r="T208" s="201" t="e">
        <f t="shared" si="14"/>
        <v>#DIV/0!</v>
      </c>
    </row>
    <row r="209" spans="1:20">
      <c r="A209" s="13" t="s">
        <v>1235</v>
      </c>
      <c r="B209" s="12" t="s">
        <v>651</v>
      </c>
      <c r="C209" s="12" t="s">
        <v>1782</v>
      </c>
      <c r="D209" s="50" t="s">
        <v>1779</v>
      </c>
      <c r="E209" s="50"/>
      <c r="F209" s="50">
        <v>657</v>
      </c>
      <c r="G209" s="50">
        <v>148</v>
      </c>
      <c r="H209" s="201">
        <f t="shared" si="10"/>
        <v>3.439189189189189</v>
      </c>
      <c r="I209" s="50"/>
      <c r="J209" s="50"/>
      <c r="K209" s="201" t="e">
        <f t="shared" si="11"/>
        <v>#DIV/0!</v>
      </c>
      <c r="L209" s="50"/>
      <c r="M209" s="50"/>
      <c r="N209" s="201" t="e">
        <f t="shared" si="12"/>
        <v>#DIV/0!</v>
      </c>
      <c r="O209" s="50"/>
      <c r="P209" s="50"/>
      <c r="Q209" s="201" t="e">
        <f t="shared" si="13"/>
        <v>#DIV/0!</v>
      </c>
      <c r="R209" s="50"/>
      <c r="S209" s="50"/>
      <c r="T209" s="201" t="e">
        <f t="shared" si="14"/>
        <v>#DIV/0!</v>
      </c>
    </row>
    <row r="210" spans="1:20">
      <c r="A210" s="13" t="s">
        <v>1240</v>
      </c>
      <c r="B210" s="12" t="s">
        <v>651</v>
      </c>
      <c r="C210" s="12" t="s">
        <v>1782</v>
      </c>
      <c r="D210" s="50" t="s">
        <v>1779</v>
      </c>
      <c r="E210" s="50"/>
      <c r="F210" s="50">
        <v>49</v>
      </c>
      <c r="G210" s="50"/>
      <c r="H210" s="201" t="e">
        <f t="shared" si="10"/>
        <v>#DIV/0!</v>
      </c>
      <c r="I210" s="50"/>
      <c r="J210" s="50"/>
      <c r="K210" s="201" t="e">
        <f t="shared" si="11"/>
        <v>#DIV/0!</v>
      </c>
      <c r="L210" s="50"/>
      <c r="M210" s="50"/>
      <c r="N210" s="201" t="e">
        <f t="shared" si="12"/>
        <v>#DIV/0!</v>
      </c>
      <c r="O210" s="50"/>
      <c r="P210" s="50"/>
      <c r="Q210" s="201" t="e">
        <f t="shared" si="13"/>
        <v>#DIV/0!</v>
      </c>
      <c r="R210" s="50"/>
      <c r="S210" s="50"/>
      <c r="T210" s="201" t="e">
        <f t="shared" si="14"/>
        <v>#DIV/0!</v>
      </c>
    </row>
    <row r="211" spans="1:20">
      <c r="A211" s="13" t="s">
        <v>1244</v>
      </c>
      <c r="B211" s="12" t="s">
        <v>1239</v>
      </c>
      <c r="C211" s="12" t="s">
        <v>1782</v>
      </c>
      <c r="D211" s="50" t="s">
        <v>1779</v>
      </c>
      <c r="E211" s="50"/>
      <c r="F211" s="50">
        <v>68</v>
      </c>
      <c r="G211" s="50">
        <v>42</v>
      </c>
      <c r="H211" s="201">
        <f t="shared" si="10"/>
        <v>0.61904761904761907</v>
      </c>
      <c r="I211" s="50"/>
      <c r="J211" s="50"/>
      <c r="K211" s="201" t="e">
        <f t="shared" si="11"/>
        <v>#DIV/0!</v>
      </c>
      <c r="L211" s="50"/>
      <c r="M211" s="50"/>
      <c r="N211" s="201" t="e">
        <f t="shared" si="12"/>
        <v>#DIV/0!</v>
      </c>
      <c r="O211" s="50"/>
      <c r="P211" s="50"/>
      <c r="Q211" s="201" t="e">
        <f t="shared" si="13"/>
        <v>#DIV/0!</v>
      </c>
      <c r="R211" s="50"/>
      <c r="S211" s="50"/>
      <c r="T211" s="201" t="e">
        <f t="shared" si="14"/>
        <v>#DIV/0!</v>
      </c>
    </row>
    <row r="212" spans="1:20">
      <c r="A212" s="13" t="s">
        <v>1338</v>
      </c>
      <c r="B212" s="12" t="s">
        <v>673</v>
      </c>
      <c r="C212" s="12" t="s">
        <v>1782</v>
      </c>
      <c r="D212" s="50" t="s">
        <v>1779</v>
      </c>
      <c r="E212" s="50"/>
      <c r="F212" s="50">
        <v>18</v>
      </c>
      <c r="G212" s="50"/>
      <c r="H212" s="201" t="e">
        <f t="shared" si="10"/>
        <v>#DIV/0!</v>
      </c>
      <c r="I212" s="50"/>
      <c r="J212" s="50"/>
      <c r="K212" s="201" t="e">
        <f t="shared" si="11"/>
        <v>#DIV/0!</v>
      </c>
      <c r="L212" s="50"/>
      <c r="M212" s="50"/>
      <c r="N212" s="201" t="e">
        <f t="shared" si="12"/>
        <v>#DIV/0!</v>
      </c>
      <c r="O212" s="50"/>
      <c r="P212" s="50"/>
      <c r="Q212" s="201" t="e">
        <f t="shared" si="13"/>
        <v>#DIV/0!</v>
      </c>
      <c r="R212" s="50"/>
      <c r="S212" s="50"/>
      <c r="T212" s="201" t="e">
        <f t="shared" si="14"/>
        <v>#DIV/0!</v>
      </c>
    </row>
    <row r="213" spans="1:20">
      <c r="A213" s="13" t="s">
        <v>828</v>
      </c>
      <c r="B213" s="12" t="s">
        <v>665</v>
      </c>
      <c r="C213" s="12" t="s">
        <v>1782</v>
      </c>
      <c r="D213" s="50" t="s">
        <v>1779</v>
      </c>
      <c r="E213" s="50"/>
      <c r="F213" s="50">
        <v>1755</v>
      </c>
      <c r="G213" s="50">
        <v>764</v>
      </c>
      <c r="H213" s="201">
        <f t="shared" si="10"/>
        <v>1.2971204188481675</v>
      </c>
      <c r="I213" s="50"/>
      <c r="J213" s="50"/>
      <c r="K213" s="201" t="e">
        <f t="shared" si="11"/>
        <v>#DIV/0!</v>
      </c>
      <c r="L213" s="50"/>
      <c r="M213" s="50"/>
      <c r="N213" s="201" t="e">
        <f t="shared" si="12"/>
        <v>#DIV/0!</v>
      </c>
      <c r="O213" s="50"/>
      <c r="P213" s="50"/>
      <c r="Q213" s="201" t="e">
        <f t="shared" si="13"/>
        <v>#DIV/0!</v>
      </c>
      <c r="R213" s="50"/>
      <c r="S213" s="50"/>
      <c r="T213" s="201" t="e">
        <f t="shared" si="14"/>
        <v>#DIV/0!</v>
      </c>
    </row>
    <row r="214" spans="1:20">
      <c r="A214" s="13" t="s">
        <v>836</v>
      </c>
      <c r="B214" s="12" t="s">
        <v>665</v>
      </c>
      <c r="C214" s="12" t="s">
        <v>1782</v>
      </c>
      <c r="D214" s="50" t="s">
        <v>1779</v>
      </c>
      <c r="E214" s="50"/>
      <c r="F214" s="50">
        <v>1635</v>
      </c>
      <c r="G214" s="50"/>
      <c r="H214" s="201" t="e">
        <f t="shared" si="10"/>
        <v>#DIV/0!</v>
      </c>
      <c r="I214" s="50"/>
      <c r="J214" s="50"/>
      <c r="K214" s="201" t="e">
        <f t="shared" si="11"/>
        <v>#DIV/0!</v>
      </c>
      <c r="L214" s="50"/>
      <c r="M214" s="50"/>
      <c r="N214" s="201" t="e">
        <f t="shared" si="12"/>
        <v>#DIV/0!</v>
      </c>
      <c r="O214" s="50"/>
      <c r="P214" s="50"/>
      <c r="Q214" s="201" t="e">
        <f t="shared" si="13"/>
        <v>#DIV/0!</v>
      </c>
      <c r="R214" s="50"/>
      <c r="S214" s="50"/>
      <c r="T214" s="201" t="e">
        <f t="shared" si="14"/>
        <v>#DIV/0!</v>
      </c>
    </row>
    <row r="215" spans="1:20">
      <c r="A215" s="13" t="s">
        <v>1008</v>
      </c>
      <c r="B215" s="12" t="s">
        <v>665</v>
      </c>
      <c r="C215" s="12" t="s">
        <v>1782</v>
      </c>
      <c r="D215" s="50" t="s">
        <v>1779</v>
      </c>
      <c r="E215" s="50"/>
      <c r="F215" s="50">
        <v>317</v>
      </c>
      <c r="G215" s="50">
        <v>635</v>
      </c>
      <c r="H215" s="201">
        <f t="shared" si="10"/>
        <v>-0.50078740157480317</v>
      </c>
      <c r="I215" s="50"/>
      <c r="J215" s="50"/>
      <c r="K215" s="201" t="e">
        <f t="shared" si="11"/>
        <v>#DIV/0!</v>
      </c>
      <c r="L215" s="50"/>
      <c r="M215" s="50"/>
      <c r="N215" s="201" t="e">
        <f t="shared" si="12"/>
        <v>#DIV/0!</v>
      </c>
      <c r="O215" s="50"/>
      <c r="P215" s="50"/>
      <c r="Q215" s="201" t="e">
        <f t="shared" si="13"/>
        <v>#DIV/0!</v>
      </c>
      <c r="R215" s="50"/>
      <c r="S215" s="50"/>
      <c r="T215" s="201" t="e">
        <f t="shared" si="14"/>
        <v>#DIV/0!</v>
      </c>
    </row>
    <row r="216" spans="1:20">
      <c r="A216" s="13" t="s">
        <v>852</v>
      </c>
      <c r="B216" s="12" t="s">
        <v>682</v>
      </c>
      <c r="C216" s="12" t="s">
        <v>1782</v>
      </c>
      <c r="D216" s="50" t="s">
        <v>1779</v>
      </c>
      <c r="E216" s="50"/>
      <c r="F216" s="50">
        <v>335</v>
      </c>
      <c r="G216" s="50"/>
      <c r="H216" s="201" t="e">
        <f t="shared" si="10"/>
        <v>#DIV/0!</v>
      </c>
      <c r="I216" s="50"/>
      <c r="J216" s="50"/>
      <c r="K216" s="201" t="e">
        <f t="shared" si="11"/>
        <v>#DIV/0!</v>
      </c>
      <c r="L216" s="50"/>
      <c r="M216" s="50"/>
      <c r="N216" s="201" t="e">
        <f t="shared" si="12"/>
        <v>#DIV/0!</v>
      </c>
      <c r="O216" s="50"/>
      <c r="P216" s="50"/>
      <c r="Q216" s="201" t="e">
        <f t="shared" si="13"/>
        <v>#DIV/0!</v>
      </c>
      <c r="R216" s="50"/>
      <c r="S216" s="50"/>
      <c r="T216" s="201" t="e">
        <f t="shared" si="14"/>
        <v>#DIV/0!</v>
      </c>
    </row>
    <row r="217" spans="1:20">
      <c r="A217" s="13" t="s">
        <v>1252</v>
      </c>
      <c r="B217" s="12" t="s">
        <v>665</v>
      </c>
      <c r="C217" s="12" t="s">
        <v>1782</v>
      </c>
      <c r="D217" s="50" t="s">
        <v>1779</v>
      </c>
      <c r="E217" s="50"/>
      <c r="F217" s="50">
        <v>1034</v>
      </c>
      <c r="G217" s="50"/>
      <c r="H217" s="201" t="e">
        <f t="shared" si="10"/>
        <v>#DIV/0!</v>
      </c>
      <c r="I217" s="50"/>
      <c r="J217" s="50"/>
      <c r="K217" s="201" t="e">
        <f t="shared" si="11"/>
        <v>#DIV/0!</v>
      </c>
      <c r="L217" s="50"/>
      <c r="M217" s="50"/>
      <c r="N217" s="201" t="e">
        <f t="shared" si="12"/>
        <v>#DIV/0!</v>
      </c>
      <c r="O217" s="50"/>
      <c r="P217" s="50"/>
      <c r="Q217" s="201" t="e">
        <f t="shared" si="13"/>
        <v>#DIV/0!</v>
      </c>
      <c r="R217" s="50"/>
      <c r="S217" s="50"/>
      <c r="T217" s="201" t="e">
        <f t="shared" si="14"/>
        <v>#DIV/0!</v>
      </c>
    </row>
    <row r="218" spans="1:20">
      <c r="A218" s="13" t="s">
        <v>936</v>
      </c>
      <c r="B218" s="12" t="s">
        <v>665</v>
      </c>
      <c r="C218" s="12" t="s">
        <v>1782</v>
      </c>
      <c r="D218" s="50" t="s">
        <v>1779</v>
      </c>
      <c r="E218" s="50"/>
      <c r="F218" s="50">
        <v>338</v>
      </c>
      <c r="G218" s="50">
        <v>49</v>
      </c>
      <c r="H218" s="201">
        <f t="shared" si="10"/>
        <v>5.8979591836734695</v>
      </c>
      <c r="I218" s="50"/>
      <c r="J218" s="50"/>
      <c r="K218" s="201" t="e">
        <f t="shared" si="11"/>
        <v>#DIV/0!</v>
      </c>
      <c r="L218" s="50"/>
      <c r="M218" s="50"/>
      <c r="N218" s="201" t="e">
        <f t="shared" si="12"/>
        <v>#DIV/0!</v>
      </c>
      <c r="O218" s="50"/>
      <c r="P218" s="50"/>
      <c r="Q218" s="201" t="e">
        <f t="shared" si="13"/>
        <v>#DIV/0!</v>
      </c>
      <c r="R218" s="50"/>
      <c r="S218" s="50"/>
      <c r="T218" s="201" t="e">
        <f t="shared" si="14"/>
        <v>#DIV/0!</v>
      </c>
    </row>
    <row r="219" spans="1:20">
      <c r="A219" s="13" t="s">
        <v>1272</v>
      </c>
      <c r="B219" s="12" t="s">
        <v>1726</v>
      </c>
      <c r="C219" s="12" t="s">
        <v>1782</v>
      </c>
      <c r="D219" s="50" t="s">
        <v>1779</v>
      </c>
      <c r="E219" s="50"/>
      <c r="F219" s="50">
        <v>515</v>
      </c>
      <c r="G219" s="50"/>
      <c r="H219" s="201" t="e">
        <f t="shared" si="10"/>
        <v>#DIV/0!</v>
      </c>
      <c r="I219" s="50"/>
      <c r="J219" s="50"/>
      <c r="K219" s="201" t="e">
        <f t="shared" si="11"/>
        <v>#DIV/0!</v>
      </c>
      <c r="L219" s="50"/>
      <c r="M219" s="50"/>
      <c r="N219" s="201" t="e">
        <f t="shared" si="12"/>
        <v>#DIV/0!</v>
      </c>
      <c r="O219" s="50"/>
      <c r="P219" s="50"/>
      <c r="Q219" s="201" t="e">
        <f t="shared" si="13"/>
        <v>#DIV/0!</v>
      </c>
      <c r="R219" s="50"/>
      <c r="S219" s="50"/>
      <c r="T219" s="201" t="e">
        <f t="shared" si="14"/>
        <v>#DIV/0!</v>
      </c>
    </row>
    <row r="220" spans="1:20">
      <c r="A220" s="13" t="s">
        <v>952</v>
      </c>
      <c r="B220" s="12" t="s">
        <v>665</v>
      </c>
      <c r="C220" s="12" t="s">
        <v>1782</v>
      </c>
      <c r="D220" s="50" t="s">
        <v>1779</v>
      </c>
      <c r="E220" s="50"/>
      <c r="F220" s="50">
        <v>1418</v>
      </c>
      <c r="G220" s="50">
        <v>43</v>
      </c>
      <c r="H220" s="201">
        <f t="shared" si="10"/>
        <v>31.976744186046513</v>
      </c>
      <c r="I220" s="50"/>
      <c r="J220" s="50"/>
      <c r="K220" s="201" t="e">
        <f t="shared" si="11"/>
        <v>#DIV/0!</v>
      </c>
      <c r="L220" s="50"/>
      <c r="M220" s="50"/>
      <c r="N220" s="201" t="e">
        <f t="shared" si="12"/>
        <v>#DIV/0!</v>
      </c>
      <c r="O220" s="50"/>
      <c r="P220" s="50"/>
      <c r="Q220" s="201" t="e">
        <f t="shared" si="13"/>
        <v>#DIV/0!</v>
      </c>
      <c r="R220" s="50"/>
      <c r="S220" s="50"/>
      <c r="T220" s="201" t="e">
        <f t="shared" si="14"/>
        <v>#DIV/0!</v>
      </c>
    </row>
    <row r="221" spans="1:20">
      <c r="A221" s="13" t="s">
        <v>948</v>
      </c>
      <c r="B221" s="12" t="s">
        <v>665</v>
      </c>
      <c r="C221" s="12" t="s">
        <v>1782</v>
      </c>
      <c r="D221" s="50" t="s">
        <v>1779</v>
      </c>
      <c r="E221" s="50"/>
      <c r="F221" s="50">
        <v>563</v>
      </c>
      <c r="G221" s="50"/>
      <c r="H221" s="201" t="e">
        <f t="shared" si="10"/>
        <v>#DIV/0!</v>
      </c>
      <c r="I221" s="50"/>
      <c r="J221" s="50"/>
      <c r="K221" s="201" t="e">
        <f t="shared" si="11"/>
        <v>#DIV/0!</v>
      </c>
      <c r="L221" s="50"/>
      <c r="M221" s="50"/>
      <c r="N221" s="201" t="e">
        <f t="shared" si="12"/>
        <v>#DIV/0!</v>
      </c>
      <c r="O221" s="50"/>
      <c r="P221" s="50"/>
      <c r="Q221" s="201" t="e">
        <f t="shared" si="13"/>
        <v>#DIV/0!</v>
      </c>
      <c r="R221" s="50"/>
      <c r="S221" s="50"/>
      <c r="T221" s="201" t="e">
        <f t="shared" si="14"/>
        <v>#DIV/0!</v>
      </c>
    </row>
    <row r="222" spans="1:20">
      <c r="A222" s="13" t="s">
        <v>824</v>
      </c>
      <c r="B222" s="12" t="s">
        <v>665</v>
      </c>
      <c r="C222" s="12" t="s">
        <v>1782</v>
      </c>
      <c r="D222" s="50" t="s">
        <v>1779</v>
      </c>
      <c r="E222" s="50"/>
      <c r="F222" s="50">
        <v>640</v>
      </c>
      <c r="G222" s="50"/>
      <c r="H222" s="201" t="e">
        <f t="shared" si="10"/>
        <v>#DIV/0!</v>
      </c>
      <c r="I222" s="50"/>
      <c r="J222" s="50"/>
      <c r="K222" s="201" t="e">
        <f t="shared" si="11"/>
        <v>#DIV/0!</v>
      </c>
      <c r="L222" s="50"/>
      <c r="M222" s="50"/>
      <c r="N222" s="201" t="e">
        <f t="shared" si="12"/>
        <v>#DIV/0!</v>
      </c>
      <c r="O222" s="50"/>
      <c r="P222" s="50"/>
      <c r="Q222" s="201" t="e">
        <f t="shared" si="13"/>
        <v>#DIV/0!</v>
      </c>
      <c r="R222" s="50"/>
      <c r="S222" s="50"/>
      <c r="T222" s="201" t="e">
        <f t="shared" si="14"/>
        <v>#DIV/0!</v>
      </c>
    </row>
    <row r="223" spans="1:20">
      <c r="A223" s="13" t="s">
        <v>1203</v>
      </c>
      <c r="B223" s="12" t="s">
        <v>665</v>
      </c>
      <c r="C223" s="12" t="s">
        <v>1782</v>
      </c>
      <c r="D223" s="50" t="s">
        <v>1779</v>
      </c>
      <c r="E223" s="50"/>
      <c r="F223" s="50">
        <v>2156</v>
      </c>
      <c r="G223" s="50"/>
      <c r="H223" s="201" t="e">
        <f t="shared" si="10"/>
        <v>#DIV/0!</v>
      </c>
      <c r="I223" s="50"/>
      <c r="J223" s="50"/>
      <c r="K223" s="201" t="e">
        <f t="shared" si="11"/>
        <v>#DIV/0!</v>
      </c>
      <c r="L223" s="50"/>
      <c r="M223" s="50"/>
      <c r="N223" s="201" t="e">
        <f t="shared" si="12"/>
        <v>#DIV/0!</v>
      </c>
      <c r="O223" s="50"/>
      <c r="P223" s="50"/>
      <c r="Q223" s="201" t="e">
        <f t="shared" si="13"/>
        <v>#DIV/0!</v>
      </c>
      <c r="R223" s="50"/>
      <c r="S223" s="50"/>
      <c r="T223" s="201" t="e">
        <f t="shared" si="14"/>
        <v>#DIV/0!</v>
      </c>
    </row>
    <row r="224" spans="1:20">
      <c r="A224" s="13" t="s">
        <v>840</v>
      </c>
      <c r="B224" s="12" t="s">
        <v>665</v>
      </c>
      <c r="C224" s="12" t="s">
        <v>1782</v>
      </c>
      <c r="D224" s="50" t="s">
        <v>1779</v>
      </c>
      <c r="E224" s="50"/>
      <c r="F224" s="50">
        <v>1059</v>
      </c>
      <c r="G224" s="50">
        <v>50</v>
      </c>
      <c r="H224" s="201">
        <f t="shared" si="10"/>
        <v>20.18</v>
      </c>
      <c r="I224" s="50"/>
      <c r="J224" s="50"/>
      <c r="K224" s="201" t="e">
        <f t="shared" si="11"/>
        <v>#DIV/0!</v>
      </c>
      <c r="L224" s="50"/>
      <c r="M224" s="50"/>
      <c r="N224" s="201" t="e">
        <f t="shared" si="12"/>
        <v>#DIV/0!</v>
      </c>
      <c r="O224" s="50"/>
      <c r="P224" s="50"/>
      <c r="Q224" s="201" t="e">
        <f t="shared" si="13"/>
        <v>#DIV/0!</v>
      </c>
      <c r="R224" s="50"/>
      <c r="S224" s="50"/>
      <c r="T224" s="201" t="e">
        <f t="shared" si="14"/>
        <v>#DIV/0!</v>
      </c>
    </row>
    <row r="225" spans="1:20">
      <c r="A225" s="13" t="s">
        <v>1024</v>
      </c>
      <c r="B225" s="12" t="s">
        <v>665</v>
      </c>
      <c r="C225" s="12" t="s">
        <v>1782</v>
      </c>
      <c r="D225" s="50" t="s">
        <v>1779</v>
      </c>
      <c r="E225" s="50"/>
      <c r="F225" s="50">
        <v>1012</v>
      </c>
      <c r="G225" s="50"/>
      <c r="H225" s="201" t="e">
        <f t="shared" si="10"/>
        <v>#DIV/0!</v>
      </c>
      <c r="I225" s="50"/>
      <c r="J225" s="50"/>
      <c r="K225" s="201" t="e">
        <f t="shared" si="11"/>
        <v>#DIV/0!</v>
      </c>
      <c r="L225" s="50"/>
      <c r="M225" s="50"/>
      <c r="N225" s="201" t="e">
        <f t="shared" si="12"/>
        <v>#DIV/0!</v>
      </c>
      <c r="O225" s="50"/>
      <c r="P225" s="50"/>
      <c r="Q225" s="201" t="e">
        <f t="shared" si="13"/>
        <v>#DIV/0!</v>
      </c>
      <c r="R225" s="50"/>
      <c r="S225" s="50"/>
      <c r="T225" s="201" t="e">
        <f t="shared" si="14"/>
        <v>#DIV/0!</v>
      </c>
    </row>
    <row r="226" spans="1:20">
      <c r="A226" s="13" t="s">
        <v>1264</v>
      </c>
      <c r="B226" s="12" t="s">
        <v>665</v>
      </c>
      <c r="C226" s="12" t="s">
        <v>1782</v>
      </c>
      <c r="D226" s="50" t="s">
        <v>1779</v>
      </c>
      <c r="E226" s="50"/>
      <c r="F226" s="50">
        <v>1228</v>
      </c>
      <c r="G226" s="50">
        <v>881</v>
      </c>
      <c r="H226" s="201">
        <f t="shared" si="10"/>
        <v>0.39387060158910331</v>
      </c>
      <c r="I226" s="50"/>
      <c r="J226" s="50"/>
      <c r="K226" s="201" t="e">
        <f t="shared" si="11"/>
        <v>#DIV/0!</v>
      </c>
      <c r="L226" s="50"/>
      <c r="M226" s="50"/>
      <c r="N226" s="201" t="e">
        <f t="shared" si="12"/>
        <v>#DIV/0!</v>
      </c>
      <c r="O226" s="50"/>
      <c r="P226" s="50"/>
      <c r="Q226" s="201" t="e">
        <f t="shared" si="13"/>
        <v>#DIV/0!</v>
      </c>
      <c r="R226" s="50"/>
      <c r="S226" s="50"/>
      <c r="T226" s="201" t="e">
        <f t="shared" si="14"/>
        <v>#DIV/0!</v>
      </c>
    </row>
    <row r="227" spans="1:20">
      <c r="A227" s="13" t="s">
        <v>1256</v>
      </c>
      <c r="B227" s="12" t="s">
        <v>665</v>
      </c>
      <c r="C227" s="12" t="s">
        <v>1782</v>
      </c>
      <c r="D227" s="50" t="s">
        <v>1779</v>
      </c>
      <c r="E227" s="50"/>
      <c r="F227" s="50">
        <v>891</v>
      </c>
      <c r="G227" s="50"/>
      <c r="H227" s="201" t="e">
        <f t="shared" si="10"/>
        <v>#DIV/0!</v>
      </c>
      <c r="I227" s="50"/>
      <c r="J227" s="50"/>
      <c r="K227" s="201" t="e">
        <f t="shared" si="11"/>
        <v>#DIV/0!</v>
      </c>
      <c r="L227" s="50"/>
      <c r="M227" s="50"/>
      <c r="N227" s="201" t="e">
        <f t="shared" si="12"/>
        <v>#DIV/0!</v>
      </c>
      <c r="O227" s="50"/>
      <c r="P227" s="50"/>
      <c r="Q227" s="201" t="e">
        <f t="shared" si="13"/>
        <v>#DIV/0!</v>
      </c>
      <c r="R227" s="50"/>
      <c r="S227" s="50"/>
      <c r="T227" s="201" t="e">
        <f t="shared" si="14"/>
        <v>#DIV/0!</v>
      </c>
    </row>
    <row r="228" spans="1:20">
      <c r="A228" s="13" t="s">
        <v>1268</v>
      </c>
      <c r="B228" s="12" t="s">
        <v>665</v>
      </c>
      <c r="C228" s="12" t="s">
        <v>1782</v>
      </c>
      <c r="D228" s="50" t="s">
        <v>1779</v>
      </c>
      <c r="E228" s="50"/>
      <c r="F228" s="50">
        <v>919</v>
      </c>
      <c r="G228" s="50">
        <v>53</v>
      </c>
      <c r="H228" s="201">
        <f t="shared" si="10"/>
        <v>16.339622641509433</v>
      </c>
      <c r="I228" s="50"/>
      <c r="J228" s="50"/>
      <c r="K228" s="201" t="e">
        <f t="shared" si="11"/>
        <v>#DIV/0!</v>
      </c>
      <c r="L228" s="50"/>
      <c r="M228" s="50"/>
      <c r="N228" s="201" t="e">
        <f t="shared" si="12"/>
        <v>#DIV/0!</v>
      </c>
      <c r="O228" s="50"/>
      <c r="P228" s="50"/>
      <c r="Q228" s="201" t="e">
        <f t="shared" si="13"/>
        <v>#DIV/0!</v>
      </c>
      <c r="R228" s="50"/>
      <c r="S228" s="50"/>
      <c r="T228" s="201" t="e">
        <f t="shared" si="14"/>
        <v>#DIV/0!</v>
      </c>
    </row>
    <row r="229" spans="1:20">
      <c r="A229" s="13" t="s">
        <v>1016</v>
      </c>
      <c r="B229" s="12" t="s">
        <v>665</v>
      </c>
      <c r="C229" s="12" t="s">
        <v>1782</v>
      </c>
      <c r="D229" s="50" t="s">
        <v>1779</v>
      </c>
      <c r="E229" s="50"/>
      <c r="F229" s="50">
        <v>47</v>
      </c>
      <c r="G229" s="50"/>
      <c r="H229" s="201" t="e">
        <f t="shared" si="10"/>
        <v>#DIV/0!</v>
      </c>
      <c r="I229" s="50"/>
      <c r="J229" s="50"/>
      <c r="K229" s="201" t="e">
        <f t="shared" si="11"/>
        <v>#DIV/0!</v>
      </c>
      <c r="L229" s="50"/>
      <c r="M229" s="50"/>
      <c r="N229" s="201" t="e">
        <f t="shared" si="12"/>
        <v>#DIV/0!</v>
      </c>
      <c r="O229" s="50"/>
      <c r="P229" s="50"/>
      <c r="Q229" s="201" t="e">
        <f t="shared" si="13"/>
        <v>#DIV/0!</v>
      </c>
      <c r="R229" s="50"/>
      <c r="S229" s="50"/>
      <c r="T229" s="201" t="e">
        <f t="shared" si="14"/>
        <v>#DIV/0!</v>
      </c>
    </row>
    <row r="230" spans="1:20">
      <c r="A230" s="13" t="s">
        <v>832</v>
      </c>
      <c r="B230" s="12" t="s">
        <v>665</v>
      </c>
      <c r="C230" s="12" t="s">
        <v>1782</v>
      </c>
      <c r="D230" s="50" t="s">
        <v>1779</v>
      </c>
      <c r="E230" s="50"/>
      <c r="F230" s="50">
        <v>661</v>
      </c>
      <c r="G230" s="50">
        <v>65</v>
      </c>
      <c r="H230" s="201">
        <f t="shared" si="10"/>
        <v>9.1692307692307686</v>
      </c>
      <c r="I230" s="50"/>
      <c r="J230" s="50"/>
      <c r="K230" s="201" t="e">
        <f t="shared" si="11"/>
        <v>#DIV/0!</v>
      </c>
      <c r="L230" s="50"/>
      <c r="M230" s="50"/>
      <c r="N230" s="201" t="e">
        <f t="shared" si="12"/>
        <v>#DIV/0!</v>
      </c>
      <c r="O230" s="50"/>
      <c r="P230" s="50"/>
      <c r="Q230" s="201" t="e">
        <f t="shared" si="13"/>
        <v>#DIV/0!</v>
      </c>
      <c r="R230" s="50"/>
      <c r="S230" s="50"/>
      <c r="T230" s="201" t="e">
        <f t="shared" si="14"/>
        <v>#DIV/0!</v>
      </c>
    </row>
    <row r="231" spans="1:20">
      <c r="A231" s="13" t="s">
        <v>1167</v>
      </c>
      <c r="B231" s="12" t="s">
        <v>665</v>
      </c>
      <c r="C231" s="12" t="s">
        <v>1782</v>
      </c>
      <c r="D231" s="50" t="s">
        <v>1779</v>
      </c>
      <c r="E231" s="50"/>
      <c r="F231" s="50">
        <v>879</v>
      </c>
      <c r="G231" s="50"/>
      <c r="H231" s="201" t="e">
        <f t="shared" si="10"/>
        <v>#DIV/0!</v>
      </c>
      <c r="I231" s="50"/>
      <c r="J231" s="50"/>
      <c r="K231" s="201" t="e">
        <f t="shared" si="11"/>
        <v>#DIV/0!</v>
      </c>
      <c r="L231" s="50"/>
      <c r="M231" s="50"/>
      <c r="N231" s="201" t="e">
        <f t="shared" si="12"/>
        <v>#DIV/0!</v>
      </c>
      <c r="O231" s="50"/>
      <c r="P231" s="50"/>
      <c r="Q231" s="201" t="e">
        <f t="shared" si="13"/>
        <v>#DIV/0!</v>
      </c>
      <c r="R231" s="50"/>
      <c r="S231" s="50"/>
      <c r="T231" s="201" t="e">
        <f t="shared" si="14"/>
        <v>#DIV/0!</v>
      </c>
    </row>
    <row r="232" spans="1:20">
      <c r="A232" s="13" t="s">
        <v>1199</v>
      </c>
      <c r="B232" s="12" t="s">
        <v>665</v>
      </c>
      <c r="C232" s="12" t="s">
        <v>1782</v>
      </c>
      <c r="D232" s="50" t="s">
        <v>1779</v>
      </c>
      <c r="E232" s="50"/>
      <c r="F232" s="50">
        <v>1226</v>
      </c>
      <c r="G232" s="50"/>
      <c r="H232" s="201" t="e">
        <f t="shared" si="10"/>
        <v>#DIV/0!</v>
      </c>
      <c r="I232" s="50"/>
      <c r="J232" s="50"/>
      <c r="K232" s="201" t="e">
        <f t="shared" si="11"/>
        <v>#DIV/0!</v>
      </c>
      <c r="L232" s="50"/>
      <c r="M232" s="50"/>
      <c r="N232" s="201" t="e">
        <f t="shared" si="12"/>
        <v>#DIV/0!</v>
      </c>
      <c r="O232" s="50"/>
      <c r="P232" s="50"/>
      <c r="Q232" s="201" t="e">
        <f t="shared" si="13"/>
        <v>#DIV/0!</v>
      </c>
      <c r="R232" s="50"/>
      <c r="S232" s="50"/>
      <c r="T232" s="201" t="e">
        <f t="shared" si="14"/>
        <v>#DIV/0!</v>
      </c>
    </row>
    <row r="233" spans="1:20">
      <c r="A233" s="13" t="s">
        <v>1195</v>
      </c>
      <c r="B233" s="12" t="s">
        <v>665</v>
      </c>
      <c r="C233" s="12" t="s">
        <v>1782</v>
      </c>
      <c r="D233" s="50" t="s">
        <v>1779</v>
      </c>
      <c r="E233" s="50"/>
      <c r="F233" s="50">
        <v>248</v>
      </c>
      <c r="G233" s="50"/>
      <c r="H233" s="201" t="e">
        <f t="shared" si="10"/>
        <v>#DIV/0!</v>
      </c>
      <c r="I233" s="50"/>
      <c r="J233" s="50"/>
      <c r="K233" s="201" t="e">
        <f t="shared" si="11"/>
        <v>#DIV/0!</v>
      </c>
      <c r="L233" s="50"/>
      <c r="M233" s="50"/>
      <c r="N233" s="201" t="e">
        <f t="shared" si="12"/>
        <v>#DIV/0!</v>
      </c>
      <c r="O233" s="50"/>
      <c r="P233" s="50"/>
      <c r="Q233" s="201" t="e">
        <f t="shared" si="13"/>
        <v>#DIV/0!</v>
      </c>
      <c r="R233" s="50"/>
      <c r="S233" s="50"/>
      <c r="T233" s="201" t="e">
        <f t="shared" si="14"/>
        <v>#DIV/0!</v>
      </c>
    </row>
    <row r="234" spans="1:20">
      <c r="A234" s="13" t="s">
        <v>1012</v>
      </c>
      <c r="B234" s="12" t="s">
        <v>665</v>
      </c>
      <c r="C234" s="12" t="s">
        <v>1782</v>
      </c>
      <c r="D234" s="50" t="s">
        <v>1779</v>
      </c>
      <c r="E234" s="50"/>
      <c r="F234" s="50">
        <v>182</v>
      </c>
      <c r="G234" s="50">
        <v>623</v>
      </c>
      <c r="H234" s="201">
        <f t="shared" si="10"/>
        <v>-0.7078651685393258</v>
      </c>
      <c r="I234" s="50"/>
      <c r="J234" s="50"/>
      <c r="K234" s="201" t="e">
        <f t="shared" si="11"/>
        <v>#DIV/0!</v>
      </c>
      <c r="L234" s="50"/>
      <c r="M234" s="50"/>
      <c r="N234" s="201" t="e">
        <f t="shared" si="12"/>
        <v>#DIV/0!</v>
      </c>
      <c r="O234" s="50"/>
      <c r="P234" s="50"/>
      <c r="Q234" s="201" t="e">
        <f t="shared" si="13"/>
        <v>#DIV/0!</v>
      </c>
      <c r="R234" s="50"/>
      <c r="S234" s="50"/>
      <c r="T234" s="201" t="e">
        <f t="shared" si="14"/>
        <v>#DIV/0!</v>
      </c>
    </row>
    <row r="235" spans="1:20">
      <c r="A235" s="13" t="s">
        <v>1260</v>
      </c>
      <c r="B235" s="12" t="s">
        <v>665</v>
      </c>
      <c r="C235" s="12" t="s">
        <v>1782</v>
      </c>
      <c r="D235" s="50" t="s">
        <v>1779</v>
      </c>
      <c r="E235" s="50"/>
      <c r="F235" s="50">
        <v>2845</v>
      </c>
      <c r="G235" s="50"/>
      <c r="H235" s="201" t="e">
        <f t="shared" si="10"/>
        <v>#DIV/0!</v>
      </c>
      <c r="I235" s="50"/>
      <c r="J235" s="50"/>
      <c r="K235" s="201" t="e">
        <f t="shared" si="11"/>
        <v>#DIV/0!</v>
      </c>
      <c r="L235" s="50"/>
      <c r="M235" s="50"/>
      <c r="N235" s="201" t="e">
        <f t="shared" si="12"/>
        <v>#DIV/0!</v>
      </c>
      <c r="O235" s="50"/>
      <c r="P235" s="50"/>
      <c r="Q235" s="201" t="e">
        <f t="shared" si="13"/>
        <v>#DIV/0!</v>
      </c>
      <c r="R235" s="50"/>
      <c r="S235" s="50"/>
      <c r="T235" s="201" t="e">
        <f t="shared" si="14"/>
        <v>#DIV/0!</v>
      </c>
    </row>
    <row r="236" spans="1:20">
      <c r="A236" s="13" t="s">
        <v>844</v>
      </c>
      <c r="B236" s="12" t="s">
        <v>665</v>
      </c>
      <c r="C236" s="12" t="s">
        <v>1782</v>
      </c>
      <c r="D236" s="50" t="s">
        <v>1779</v>
      </c>
      <c r="E236" s="50"/>
      <c r="F236" s="50">
        <v>1247</v>
      </c>
      <c r="G236" s="50">
        <v>526</v>
      </c>
      <c r="H236" s="201">
        <f t="shared" si="10"/>
        <v>1.3707224334600761</v>
      </c>
      <c r="I236" s="50"/>
      <c r="J236" s="50"/>
      <c r="K236" s="201" t="e">
        <f t="shared" si="11"/>
        <v>#DIV/0!</v>
      </c>
      <c r="L236" s="50"/>
      <c r="M236" s="50"/>
      <c r="N236" s="201" t="e">
        <f t="shared" si="12"/>
        <v>#DIV/0!</v>
      </c>
      <c r="O236" s="50"/>
      <c r="P236" s="50"/>
      <c r="Q236" s="201" t="e">
        <f t="shared" si="13"/>
        <v>#DIV/0!</v>
      </c>
      <c r="R236" s="50"/>
      <c r="S236" s="50"/>
      <c r="T236" s="201" t="e">
        <f t="shared" si="14"/>
        <v>#DIV/0!</v>
      </c>
    </row>
    <row r="237" spans="1:20">
      <c r="A237" s="13" t="s">
        <v>1070</v>
      </c>
      <c r="B237" s="12" t="s">
        <v>735</v>
      </c>
      <c r="C237" s="12" t="s">
        <v>1782</v>
      </c>
      <c r="D237" s="50" t="s">
        <v>1779</v>
      </c>
      <c r="E237" s="50"/>
      <c r="F237" s="50">
        <v>557</v>
      </c>
      <c r="G237" s="50"/>
      <c r="H237" s="201" t="e">
        <f t="shared" si="10"/>
        <v>#DIV/0!</v>
      </c>
      <c r="I237" s="50"/>
      <c r="J237" s="50"/>
      <c r="K237" s="201" t="e">
        <f t="shared" si="11"/>
        <v>#DIV/0!</v>
      </c>
      <c r="L237" s="50"/>
      <c r="M237" s="50"/>
      <c r="N237" s="201" t="e">
        <f t="shared" si="12"/>
        <v>#DIV/0!</v>
      </c>
      <c r="O237" s="50"/>
      <c r="P237" s="50"/>
      <c r="Q237" s="201" t="e">
        <f t="shared" si="13"/>
        <v>#DIV/0!</v>
      </c>
      <c r="R237" s="50"/>
      <c r="S237" s="50"/>
      <c r="T237" s="201" t="e">
        <f t="shared" si="14"/>
        <v>#DIV/0!</v>
      </c>
    </row>
    <row r="238" spans="1:20">
      <c r="A238" s="13" t="s">
        <v>1020</v>
      </c>
      <c r="B238" s="12" t="s">
        <v>665</v>
      </c>
      <c r="C238" s="12" t="s">
        <v>1782</v>
      </c>
      <c r="D238" s="50" t="s">
        <v>1779</v>
      </c>
      <c r="E238" s="50"/>
      <c r="F238" s="50">
        <v>1242</v>
      </c>
      <c r="G238" s="50">
        <v>141</v>
      </c>
      <c r="H238" s="201">
        <f t="shared" si="10"/>
        <v>7.8085106382978724</v>
      </c>
      <c r="I238" s="50"/>
      <c r="J238" s="50"/>
      <c r="K238" s="201" t="e">
        <f t="shared" si="11"/>
        <v>#DIV/0!</v>
      </c>
      <c r="L238" s="50"/>
      <c r="M238" s="50"/>
      <c r="N238" s="201" t="e">
        <f t="shared" si="12"/>
        <v>#DIV/0!</v>
      </c>
      <c r="O238" s="50"/>
      <c r="P238" s="50"/>
      <c r="Q238" s="201" t="e">
        <f t="shared" si="13"/>
        <v>#DIV/0!</v>
      </c>
      <c r="R238" s="50"/>
      <c r="S238" s="50"/>
      <c r="T238" s="201" t="e">
        <f t="shared" si="14"/>
        <v>#DIV/0!</v>
      </c>
    </row>
    <row r="239" spans="1:20">
      <c r="A239" s="13" t="s">
        <v>848</v>
      </c>
      <c r="B239" s="12" t="s">
        <v>624</v>
      </c>
      <c r="C239" s="12" t="s">
        <v>1782</v>
      </c>
      <c r="D239" s="50" t="s">
        <v>1779</v>
      </c>
      <c r="E239" s="50"/>
      <c r="F239" s="50">
        <v>77</v>
      </c>
      <c r="G239" s="50"/>
      <c r="H239" s="201" t="e">
        <f t="shared" si="10"/>
        <v>#DIV/0!</v>
      </c>
      <c r="I239" s="50"/>
      <c r="J239" s="50"/>
      <c r="K239" s="201" t="e">
        <f t="shared" si="11"/>
        <v>#DIV/0!</v>
      </c>
      <c r="L239" s="50"/>
      <c r="M239" s="50"/>
      <c r="N239" s="201" t="e">
        <f t="shared" si="12"/>
        <v>#DIV/0!</v>
      </c>
      <c r="O239" s="50"/>
      <c r="P239" s="50"/>
      <c r="Q239" s="201" t="e">
        <f t="shared" si="13"/>
        <v>#DIV/0!</v>
      </c>
      <c r="R239" s="50"/>
      <c r="S239" s="50"/>
      <c r="T239" s="201" t="e">
        <f t="shared" si="14"/>
        <v>#DIV/0!</v>
      </c>
    </row>
    <row r="240" spans="1:20">
      <c r="A240" s="13" t="s">
        <v>1288</v>
      </c>
      <c r="B240" s="12" t="s">
        <v>624</v>
      </c>
      <c r="C240" s="12" t="s">
        <v>1782</v>
      </c>
      <c r="D240" s="50" t="s">
        <v>1779</v>
      </c>
      <c r="E240" s="50"/>
      <c r="F240" s="50">
        <v>2831</v>
      </c>
      <c r="G240" s="50"/>
      <c r="H240" s="201" t="e">
        <f t="shared" si="10"/>
        <v>#DIV/0!</v>
      </c>
      <c r="I240" s="50"/>
      <c r="J240" s="50"/>
      <c r="K240" s="201" t="e">
        <f t="shared" si="11"/>
        <v>#DIV/0!</v>
      </c>
      <c r="L240" s="50"/>
      <c r="M240" s="50"/>
      <c r="N240" s="201" t="e">
        <f t="shared" si="12"/>
        <v>#DIV/0!</v>
      </c>
      <c r="O240" s="50"/>
      <c r="P240" s="50"/>
      <c r="Q240" s="201" t="e">
        <f t="shared" si="13"/>
        <v>#DIV/0!</v>
      </c>
      <c r="R240" s="50"/>
      <c r="S240" s="50"/>
      <c r="T240" s="201" t="e">
        <f t="shared" si="14"/>
        <v>#DIV/0!</v>
      </c>
    </row>
    <row r="241" spans="1:20">
      <c r="A241" s="13" t="s">
        <v>808</v>
      </c>
      <c r="B241" s="12" t="s">
        <v>735</v>
      </c>
      <c r="C241" s="12" t="s">
        <v>1782</v>
      </c>
      <c r="D241" s="50" t="s">
        <v>1779</v>
      </c>
      <c r="E241" s="50"/>
      <c r="F241" s="50">
        <v>158</v>
      </c>
      <c r="G241" s="50"/>
      <c r="H241" s="201" t="e">
        <f t="shared" si="10"/>
        <v>#DIV/0!</v>
      </c>
      <c r="I241" s="50"/>
      <c r="J241" s="50"/>
      <c r="K241" s="201" t="e">
        <f t="shared" si="11"/>
        <v>#DIV/0!</v>
      </c>
      <c r="L241" s="50"/>
      <c r="M241" s="50"/>
      <c r="N241" s="201" t="e">
        <f t="shared" si="12"/>
        <v>#DIV/0!</v>
      </c>
      <c r="O241" s="50"/>
      <c r="P241" s="50"/>
      <c r="Q241" s="201" t="e">
        <f t="shared" si="13"/>
        <v>#DIV/0!</v>
      </c>
      <c r="R241" s="50"/>
      <c r="S241" s="50"/>
      <c r="T241" s="201" t="e">
        <f t="shared" si="14"/>
        <v>#DIV/0!</v>
      </c>
    </row>
    <row r="242" spans="1:20">
      <c r="A242" s="13" t="s">
        <v>976</v>
      </c>
      <c r="B242" s="12" t="s">
        <v>624</v>
      </c>
      <c r="C242" s="12" t="s">
        <v>1782</v>
      </c>
      <c r="D242" s="50" t="s">
        <v>1779</v>
      </c>
      <c r="E242" s="50"/>
      <c r="F242" s="50">
        <v>3029</v>
      </c>
      <c r="G242" s="50">
        <v>157</v>
      </c>
      <c r="H242" s="201">
        <f t="shared" si="10"/>
        <v>18.29299363057325</v>
      </c>
      <c r="I242" s="50"/>
      <c r="J242" s="50"/>
      <c r="K242" s="201" t="e">
        <f t="shared" si="11"/>
        <v>#DIV/0!</v>
      </c>
      <c r="L242" s="50"/>
      <c r="M242" s="50"/>
      <c r="N242" s="201" t="e">
        <f t="shared" si="12"/>
        <v>#DIV/0!</v>
      </c>
      <c r="O242" s="50"/>
      <c r="P242" s="50"/>
      <c r="Q242" s="201" t="e">
        <f t="shared" si="13"/>
        <v>#DIV/0!</v>
      </c>
      <c r="R242" s="50"/>
      <c r="S242" s="50"/>
      <c r="T242" s="201" t="e">
        <f t="shared" si="14"/>
        <v>#DIV/0!</v>
      </c>
    </row>
    <row r="243" spans="1:20">
      <c r="A243" s="13" t="s">
        <v>1284</v>
      </c>
      <c r="B243" s="12" t="s">
        <v>624</v>
      </c>
      <c r="C243" s="12" t="s">
        <v>1782</v>
      </c>
      <c r="D243" s="50" t="s">
        <v>1779</v>
      </c>
      <c r="E243" s="50"/>
      <c r="F243" s="50">
        <v>722</v>
      </c>
      <c r="G243" s="50"/>
      <c r="H243" s="201" t="e">
        <f t="shared" ref="H243:H306" si="15">(F243-G243)/G243</f>
        <v>#DIV/0!</v>
      </c>
      <c r="I243" s="50"/>
      <c r="J243" s="50"/>
      <c r="K243" s="201" t="e">
        <f t="shared" ref="K243:K306" si="16">(I243-J243)/J243</f>
        <v>#DIV/0!</v>
      </c>
      <c r="L243" s="50"/>
      <c r="M243" s="50"/>
      <c r="N243" s="201" t="e">
        <f t="shared" ref="N243:N306" si="17">(L243-M243)/M243</f>
        <v>#DIV/0!</v>
      </c>
      <c r="O243" s="50"/>
      <c r="P243" s="50"/>
      <c r="Q243" s="201" t="e">
        <f t="shared" ref="Q243:Q306" si="18">(O243-P243)/P243</f>
        <v>#DIV/0!</v>
      </c>
      <c r="R243" s="50"/>
      <c r="S243" s="50"/>
      <c r="T243" s="201" t="e">
        <f t="shared" ref="T243:T306" si="19">(R243-S243)/S243</f>
        <v>#DIV/0!</v>
      </c>
    </row>
    <row r="244" spans="1:20">
      <c r="A244" s="13" t="s">
        <v>1191</v>
      </c>
      <c r="B244" s="12" t="s">
        <v>665</v>
      </c>
      <c r="C244" s="12" t="s">
        <v>1782</v>
      </c>
      <c r="D244" s="50" t="s">
        <v>1779</v>
      </c>
      <c r="E244" s="50"/>
      <c r="F244" s="50">
        <v>729</v>
      </c>
      <c r="G244" s="50">
        <v>773</v>
      </c>
      <c r="H244" s="201">
        <f t="shared" si="15"/>
        <v>-5.6921086675291076E-2</v>
      </c>
      <c r="I244" s="50"/>
      <c r="J244" s="50"/>
      <c r="K244" s="201" t="e">
        <f t="shared" si="16"/>
        <v>#DIV/0!</v>
      </c>
      <c r="L244" s="50"/>
      <c r="M244" s="50"/>
      <c r="N244" s="201" t="e">
        <f t="shared" si="17"/>
        <v>#DIV/0!</v>
      </c>
      <c r="O244" s="50"/>
      <c r="P244" s="50"/>
      <c r="Q244" s="201" t="e">
        <f t="shared" si="18"/>
        <v>#DIV/0!</v>
      </c>
      <c r="R244" s="50"/>
      <c r="S244" s="50"/>
      <c r="T244" s="201" t="e">
        <f t="shared" si="19"/>
        <v>#DIV/0!</v>
      </c>
    </row>
    <row r="245" spans="1:20">
      <c r="A245" s="13" t="s">
        <v>1292</v>
      </c>
      <c r="B245" s="12" t="s">
        <v>624</v>
      </c>
      <c r="C245" s="12" t="s">
        <v>1782</v>
      </c>
      <c r="D245" s="50" t="s">
        <v>1779</v>
      </c>
      <c r="E245" s="50"/>
      <c r="F245" s="50">
        <v>739</v>
      </c>
      <c r="G245" s="50"/>
      <c r="H245" s="201" t="e">
        <f t="shared" si="15"/>
        <v>#DIV/0!</v>
      </c>
      <c r="I245" s="50"/>
      <c r="J245" s="50"/>
      <c r="K245" s="201" t="e">
        <f t="shared" si="16"/>
        <v>#DIV/0!</v>
      </c>
      <c r="L245" s="50"/>
      <c r="M245" s="50"/>
      <c r="N245" s="201" t="e">
        <f t="shared" si="17"/>
        <v>#DIV/0!</v>
      </c>
      <c r="O245" s="50"/>
      <c r="P245" s="50"/>
      <c r="Q245" s="201" t="e">
        <f t="shared" si="18"/>
        <v>#DIV/0!</v>
      </c>
      <c r="R245" s="50"/>
      <c r="S245" s="50"/>
      <c r="T245" s="201" t="e">
        <f t="shared" si="19"/>
        <v>#DIV/0!</v>
      </c>
    </row>
    <row r="246" spans="1:20">
      <c r="A246" s="13" t="s">
        <v>745</v>
      </c>
      <c r="B246" s="12" t="s">
        <v>621</v>
      </c>
      <c r="C246" s="12" t="s">
        <v>1781</v>
      </c>
      <c r="D246" s="50" t="s">
        <v>1779</v>
      </c>
      <c r="E246" s="50"/>
      <c r="F246" s="50">
        <v>220</v>
      </c>
      <c r="G246" s="50">
        <v>3677</v>
      </c>
      <c r="H246" s="201">
        <f t="shared" si="15"/>
        <v>-0.94016861571933641</v>
      </c>
      <c r="I246" s="50"/>
      <c r="J246" s="50"/>
      <c r="K246" s="201" t="e">
        <f t="shared" si="16"/>
        <v>#DIV/0!</v>
      </c>
      <c r="L246" s="50"/>
      <c r="M246" s="50"/>
      <c r="N246" s="201" t="e">
        <f t="shared" si="17"/>
        <v>#DIV/0!</v>
      </c>
      <c r="O246" s="50"/>
      <c r="P246" s="50"/>
      <c r="Q246" s="201" t="e">
        <f t="shared" si="18"/>
        <v>#DIV/0!</v>
      </c>
      <c r="R246" s="50"/>
      <c r="S246" s="50"/>
      <c r="T246" s="201" t="e">
        <f t="shared" si="19"/>
        <v>#DIV/0!</v>
      </c>
    </row>
    <row r="247" spans="1:20">
      <c r="A247" s="13" t="s">
        <v>1033</v>
      </c>
      <c r="B247" s="12" t="s">
        <v>1032</v>
      </c>
      <c r="C247" s="12" t="s">
        <v>1781</v>
      </c>
      <c r="D247" s="50" t="s">
        <v>1779</v>
      </c>
      <c r="E247" s="50"/>
      <c r="F247" s="50">
        <v>361</v>
      </c>
      <c r="G247" s="50"/>
      <c r="H247" s="201" t="e">
        <f t="shared" si="15"/>
        <v>#DIV/0!</v>
      </c>
      <c r="I247" s="50"/>
      <c r="J247" s="50"/>
      <c r="K247" s="201" t="e">
        <f t="shared" si="16"/>
        <v>#DIV/0!</v>
      </c>
      <c r="L247" s="50"/>
      <c r="M247" s="50"/>
      <c r="N247" s="201" t="e">
        <f t="shared" si="17"/>
        <v>#DIV/0!</v>
      </c>
      <c r="O247" s="50"/>
      <c r="P247" s="50"/>
      <c r="Q247" s="201" t="e">
        <f t="shared" si="18"/>
        <v>#DIV/0!</v>
      </c>
      <c r="R247" s="50"/>
      <c r="S247" s="50"/>
      <c r="T247" s="201" t="e">
        <f t="shared" si="19"/>
        <v>#DIV/0!</v>
      </c>
    </row>
    <row r="248" spans="1:20">
      <c r="A248" s="13" t="s">
        <v>1110</v>
      </c>
      <c r="B248" s="12" t="s">
        <v>1032</v>
      </c>
      <c r="C248" s="12" t="s">
        <v>1781</v>
      </c>
      <c r="D248" s="50" t="s">
        <v>1779</v>
      </c>
      <c r="E248" s="50"/>
      <c r="F248" s="50">
        <v>47</v>
      </c>
      <c r="G248" s="50">
        <v>2444</v>
      </c>
      <c r="H248" s="201">
        <f t="shared" si="15"/>
        <v>-0.98076923076923073</v>
      </c>
      <c r="I248" s="50"/>
      <c r="J248" s="50"/>
      <c r="K248" s="201" t="e">
        <f t="shared" si="16"/>
        <v>#DIV/0!</v>
      </c>
      <c r="L248" s="50"/>
      <c r="M248" s="50"/>
      <c r="N248" s="201" t="e">
        <f t="shared" si="17"/>
        <v>#DIV/0!</v>
      </c>
      <c r="O248" s="50"/>
      <c r="P248" s="50"/>
      <c r="Q248" s="201" t="e">
        <f t="shared" si="18"/>
        <v>#DIV/0!</v>
      </c>
      <c r="R248" s="50"/>
      <c r="S248" s="50"/>
      <c r="T248" s="201" t="e">
        <f t="shared" si="19"/>
        <v>#DIV/0!</v>
      </c>
    </row>
    <row r="249" spans="1:20">
      <c r="A249" s="13" t="s">
        <v>1119</v>
      </c>
      <c r="B249" s="12" t="s">
        <v>1032</v>
      </c>
      <c r="C249" s="12" t="s">
        <v>1781</v>
      </c>
      <c r="D249" s="50" t="s">
        <v>1779</v>
      </c>
      <c r="E249" s="50"/>
      <c r="F249" s="50">
        <v>48</v>
      </c>
      <c r="G249" s="50"/>
      <c r="H249" s="201" t="e">
        <f t="shared" si="15"/>
        <v>#DIV/0!</v>
      </c>
      <c r="I249" s="50"/>
      <c r="J249" s="50"/>
      <c r="K249" s="201" t="e">
        <f t="shared" si="16"/>
        <v>#DIV/0!</v>
      </c>
      <c r="L249" s="50"/>
      <c r="M249" s="50"/>
      <c r="N249" s="201" t="e">
        <f t="shared" si="17"/>
        <v>#DIV/0!</v>
      </c>
      <c r="O249" s="50"/>
      <c r="P249" s="50"/>
      <c r="Q249" s="201" t="e">
        <f t="shared" si="18"/>
        <v>#DIV/0!</v>
      </c>
      <c r="R249" s="50"/>
      <c r="S249" s="50"/>
      <c r="T249" s="201" t="e">
        <f t="shared" si="19"/>
        <v>#DIV/0!</v>
      </c>
    </row>
    <row r="250" spans="1:20">
      <c r="A250" s="13" t="s">
        <v>1115</v>
      </c>
      <c r="B250" s="12" t="s">
        <v>1032</v>
      </c>
      <c r="C250" s="12" t="s">
        <v>1781</v>
      </c>
      <c r="D250" s="50" t="s">
        <v>1779</v>
      </c>
      <c r="E250" s="50"/>
      <c r="F250" s="50">
        <v>881</v>
      </c>
      <c r="G250" s="50"/>
      <c r="H250" s="201" t="e">
        <f t="shared" si="15"/>
        <v>#DIV/0!</v>
      </c>
      <c r="I250" s="50"/>
      <c r="J250" s="50"/>
      <c r="K250" s="201" t="e">
        <f t="shared" si="16"/>
        <v>#DIV/0!</v>
      </c>
      <c r="L250" s="50"/>
      <c r="M250" s="50"/>
      <c r="N250" s="201" t="e">
        <f t="shared" si="17"/>
        <v>#DIV/0!</v>
      </c>
      <c r="O250" s="50"/>
      <c r="P250" s="50"/>
      <c r="Q250" s="201" t="e">
        <f t="shared" si="18"/>
        <v>#DIV/0!</v>
      </c>
      <c r="R250" s="50"/>
      <c r="S250" s="50"/>
      <c r="T250" s="201" t="e">
        <f t="shared" si="19"/>
        <v>#DIV/0!</v>
      </c>
    </row>
    <row r="251" spans="1:20">
      <c r="A251" s="13" t="s">
        <v>1123</v>
      </c>
      <c r="B251" s="12" t="s">
        <v>1032</v>
      </c>
      <c r="C251" s="12" t="s">
        <v>1781</v>
      </c>
      <c r="D251" s="50" t="s">
        <v>1779</v>
      </c>
      <c r="E251" s="50"/>
      <c r="F251" s="50">
        <v>60</v>
      </c>
      <c r="G251" s="50"/>
      <c r="H251" s="201" t="e">
        <f t="shared" si="15"/>
        <v>#DIV/0!</v>
      </c>
      <c r="I251" s="50"/>
      <c r="J251" s="50"/>
      <c r="K251" s="201" t="e">
        <f t="shared" si="16"/>
        <v>#DIV/0!</v>
      </c>
      <c r="L251" s="50"/>
      <c r="M251" s="50"/>
      <c r="N251" s="201" t="e">
        <f t="shared" si="17"/>
        <v>#DIV/0!</v>
      </c>
      <c r="O251" s="50"/>
      <c r="P251" s="50"/>
      <c r="Q251" s="201" t="e">
        <f t="shared" si="18"/>
        <v>#DIV/0!</v>
      </c>
      <c r="R251" s="50"/>
      <c r="S251" s="50"/>
      <c r="T251" s="201" t="e">
        <f t="shared" si="19"/>
        <v>#DIV/0!</v>
      </c>
    </row>
    <row r="252" spans="1:20">
      <c r="A252" s="13" t="s">
        <v>736</v>
      </c>
      <c r="B252" s="12" t="s">
        <v>735</v>
      </c>
      <c r="C252" s="12" t="s">
        <v>1781</v>
      </c>
      <c r="D252" s="50" t="s">
        <v>1779</v>
      </c>
      <c r="E252" s="50"/>
      <c r="F252" s="50">
        <v>676</v>
      </c>
      <c r="G252" s="50">
        <v>39</v>
      </c>
      <c r="H252" s="201">
        <f t="shared" si="15"/>
        <v>16.333333333333332</v>
      </c>
      <c r="I252" s="50"/>
      <c r="J252" s="50"/>
      <c r="K252" s="201" t="e">
        <f t="shared" si="16"/>
        <v>#DIV/0!</v>
      </c>
      <c r="L252" s="50"/>
      <c r="M252" s="50"/>
      <c r="N252" s="201" t="e">
        <f t="shared" si="17"/>
        <v>#DIV/0!</v>
      </c>
      <c r="O252" s="50"/>
      <c r="P252" s="50"/>
      <c r="Q252" s="201" t="e">
        <f t="shared" si="18"/>
        <v>#DIV/0!</v>
      </c>
      <c r="R252" s="50"/>
      <c r="S252" s="50"/>
      <c r="T252" s="201" t="e">
        <f t="shared" si="19"/>
        <v>#DIV/0!</v>
      </c>
    </row>
    <row r="253" spans="1:20">
      <c r="A253" s="13" t="s">
        <v>1314</v>
      </c>
      <c r="B253" s="12" t="s">
        <v>735</v>
      </c>
      <c r="C253" s="12" t="s">
        <v>1781</v>
      </c>
      <c r="D253" s="50" t="s">
        <v>1779</v>
      </c>
      <c r="E253" s="50"/>
      <c r="F253" s="50">
        <v>500</v>
      </c>
      <c r="G253" s="50"/>
      <c r="H253" s="201" t="e">
        <f t="shared" si="15"/>
        <v>#DIV/0!</v>
      </c>
      <c r="I253" s="50"/>
      <c r="J253" s="50"/>
      <c r="K253" s="201" t="e">
        <f t="shared" si="16"/>
        <v>#DIV/0!</v>
      </c>
      <c r="L253" s="50"/>
      <c r="M253" s="50"/>
      <c r="N253" s="201" t="e">
        <f t="shared" si="17"/>
        <v>#DIV/0!</v>
      </c>
      <c r="O253" s="50"/>
      <c r="P253" s="50"/>
      <c r="Q253" s="201" t="e">
        <f t="shared" si="18"/>
        <v>#DIV/0!</v>
      </c>
      <c r="R253" s="50"/>
      <c r="S253" s="50"/>
      <c r="T253" s="201" t="e">
        <f t="shared" si="19"/>
        <v>#DIV/0!</v>
      </c>
    </row>
    <row r="254" spans="1:20">
      <c r="A254" s="13" t="s">
        <v>1333</v>
      </c>
      <c r="B254" s="12" t="s">
        <v>621</v>
      </c>
      <c r="C254" s="12" t="s">
        <v>1781</v>
      </c>
      <c r="D254" s="50" t="s">
        <v>1779</v>
      </c>
      <c r="E254" s="50"/>
      <c r="F254" s="50">
        <v>81</v>
      </c>
      <c r="G254" s="50">
        <v>2394</v>
      </c>
      <c r="H254" s="201">
        <f t="shared" si="15"/>
        <v>-0.96616541353383456</v>
      </c>
      <c r="I254" s="50"/>
      <c r="J254" s="50"/>
      <c r="K254" s="201" t="e">
        <f t="shared" si="16"/>
        <v>#DIV/0!</v>
      </c>
      <c r="L254" s="50"/>
      <c r="M254" s="50"/>
      <c r="N254" s="201" t="e">
        <f t="shared" si="17"/>
        <v>#DIV/0!</v>
      </c>
      <c r="O254" s="50"/>
      <c r="P254" s="50"/>
      <c r="Q254" s="201" t="e">
        <f t="shared" si="18"/>
        <v>#DIV/0!</v>
      </c>
      <c r="R254" s="50"/>
      <c r="S254" s="50"/>
      <c r="T254" s="201" t="e">
        <f t="shared" si="19"/>
        <v>#DIV/0!</v>
      </c>
    </row>
    <row r="255" spans="1:20">
      <c r="A255" s="13" t="s">
        <v>1346</v>
      </c>
      <c r="B255" s="12" t="s">
        <v>682</v>
      </c>
      <c r="C255" s="12" t="s">
        <v>1781</v>
      </c>
      <c r="D255" s="50" t="s">
        <v>1779</v>
      </c>
      <c r="E255" s="50"/>
      <c r="F255" s="50">
        <v>189</v>
      </c>
      <c r="G255" s="50"/>
      <c r="H255" s="201" t="e">
        <f t="shared" si="15"/>
        <v>#DIV/0!</v>
      </c>
      <c r="I255" s="50"/>
      <c r="J255" s="50"/>
      <c r="K255" s="201" t="e">
        <f t="shared" si="16"/>
        <v>#DIV/0!</v>
      </c>
      <c r="L255" s="50"/>
      <c r="M255" s="50"/>
      <c r="N255" s="201" t="e">
        <f t="shared" si="17"/>
        <v>#DIV/0!</v>
      </c>
      <c r="O255" s="50"/>
      <c r="P255" s="50"/>
      <c r="Q255" s="201" t="e">
        <f t="shared" si="18"/>
        <v>#DIV/0!</v>
      </c>
      <c r="R255" s="50"/>
      <c r="S255" s="50"/>
      <c r="T255" s="201" t="e">
        <f t="shared" si="19"/>
        <v>#DIV/0!</v>
      </c>
    </row>
    <row r="256" spans="1:20">
      <c r="A256" s="13" t="s">
        <v>1361</v>
      </c>
      <c r="B256" s="12" t="s">
        <v>682</v>
      </c>
      <c r="C256" s="12" t="s">
        <v>1781</v>
      </c>
      <c r="D256" s="50" t="s">
        <v>1779</v>
      </c>
      <c r="E256" s="50"/>
      <c r="F256" s="50">
        <v>160</v>
      </c>
      <c r="G256" s="50">
        <v>1474</v>
      </c>
      <c r="H256" s="201">
        <f t="shared" si="15"/>
        <v>-0.89145183175033926</v>
      </c>
      <c r="I256" s="50"/>
      <c r="J256" s="50"/>
      <c r="K256" s="201" t="e">
        <f t="shared" si="16"/>
        <v>#DIV/0!</v>
      </c>
      <c r="L256" s="50"/>
      <c r="M256" s="50"/>
      <c r="N256" s="201" t="e">
        <f t="shared" si="17"/>
        <v>#DIV/0!</v>
      </c>
      <c r="O256" s="50"/>
      <c r="P256" s="50"/>
      <c r="Q256" s="201" t="e">
        <f t="shared" si="18"/>
        <v>#DIV/0!</v>
      </c>
      <c r="R256" s="50"/>
      <c r="S256" s="50"/>
      <c r="T256" s="201" t="e">
        <f t="shared" si="19"/>
        <v>#DIV/0!</v>
      </c>
    </row>
    <row r="257" spans="1:20">
      <c r="A257" s="13" t="s">
        <v>1351</v>
      </c>
      <c r="B257" s="12" t="s">
        <v>682</v>
      </c>
      <c r="C257" s="12" t="s">
        <v>1781</v>
      </c>
      <c r="D257" s="50" t="s">
        <v>1779</v>
      </c>
      <c r="E257" s="50"/>
      <c r="F257" s="50">
        <v>58</v>
      </c>
      <c r="G257" s="50"/>
      <c r="H257" s="201" t="e">
        <f t="shared" si="15"/>
        <v>#DIV/0!</v>
      </c>
      <c r="I257" s="50"/>
      <c r="J257" s="50"/>
      <c r="K257" s="201" t="e">
        <f t="shared" si="16"/>
        <v>#DIV/0!</v>
      </c>
      <c r="L257" s="50"/>
      <c r="M257" s="50"/>
      <c r="N257" s="201" t="e">
        <f t="shared" si="17"/>
        <v>#DIV/0!</v>
      </c>
      <c r="O257" s="50"/>
      <c r="P257" s="50"/>
      <c r="Q257" s="201" t="e">
        <f t="shared" si="18"/>
        <v>#DIV/0!</v>
      </c>
      <c r="R257" s="50"/>
      <c r="S257" s="50"/>
      <c r="T257" s="201" t="e">
        <f t="shared" si="19"/>
        <v>#DIV/0!</v>
      </c>
    </row>
    <row r="258" spans="1:20">
      <c r="A258" s="13" t="s">
        <v>1356</v>
      </c>
      <c r="B258" s="12" t="s">
        <v>682</v>
      </c>
      <c r="C258" s="12" t="s">
        <v>1781</v>
      </c>
      <c r="D258" s="50" t="s">
        <v>1779</v>
      </c>
      <c r="E258" s="50"/>
      <c r="F258" s="50">
        <v>96</v>
      </c>
      <c r="G258" s="50"/>
      <c r="H258" s="201" t="e">
        <f t="shared" si="15"/>
        <v>#DIV/0!</v>
      </c>
      <c r="I258" s="50"/>
      <c r="J258" s="50"/>
      <c r="K258" s="201" t="e">
        <f t="shared" si="16"/>
        <v>#DIV/0!</v>
      </c>
      <c r="L258" s="50"/>
      <c r="M258" s="50"/>
      <c r="N258" s="201" t="e">
        <f t="shared" si="17"/>
        <v>#DIV/0!</v>
      </c>
      <c r="O258" s="50"/>
      <c r="P258" s="50"/>
      <c r="Q258" s="201" t="e">
        <f t="shared" si="18"/>
        <v>#DIV/0!</v>
      </c>
      <c r="R258" s="50"/>
      <c r="S258" s="50"/>
      <c r="T258" s="201" t="e">
        <f t="shared" si="19"/>
        <v>#DIV/0!</v>
      </c>
    </row>
    <row r="259" spans="1:20">
      <c r="A259" s="13" t="s">
        <v>1366</v>
      </c>
      <c r="B259" s="12" t="s">
        <v>682</v>
      </c>
      <c r="C259" s="12" t="s">
        <v>1781</v>
      </c>
      <c r="D259" s="50" t="s">
        <v>1779</v>
      </c>
      <c r="E259" s="50"/>
      <c r="F259" s="50">
        <v>48</v>
      </c>
      <c r="G259" s="50"/>
      <c r="H259" s="201" t="e">
        <f t="shared" si="15"/>
        <v>#DIV/0!</v>
      </c>
      <c r="I259" s="50"/>
      <c r="J259" s="50"/>
      <c r="K259" s="201" t="e">
        <f t="shared" si="16"/>
        <v>#DIV/0!</v>
      </c>
      <c r="L259" s="50"/>
      <c r="M259" s="50"/>
      <c r="N259" s="201" t="e">
        <f t="shared" si="17"/>
        <v>#DIV/0!</v>
      </c>
      <c r="O259" s="50"/>
      <c r="P259" s="50"/>
      <c r="Q259" s="201" t="e">
        <f t="shared" si="18"/>
        <v>#DIV/0!</v>
      </c>
      <c r="R259" s="50"/>
      <c r="S259" s="50"/>
      <c r="T259" s="201" t="e">
        <f t="shared" si="19"/>
        <v>#DIV/0!</v>
      </c>
    </row>
    <row r="260" spans="1:20">
      <c r="A260" s="13" t="s">
        <v>1384</v>
      </c>
      <c r="B260" s="12" t="s">
        <v>682</v>
      </c>
      <c r="C260" s="12" t="s">
        <v>1781</v>
      </c>
      <c r="D260" s="50" t="s">
        <v>1779</v>
      </c>
      <c r="E260" s="50"/>
      <c r="F260" s="50">
        <v>85</v>
      </c>
      <c r="G260" s="50">
        <v>685</v>
      </c>
      <c r="H260" s="201">
        <f t="shared" si="15"/>
        <v>-0.87591240875912413</v>
      </c>
      <c r="I260" s="50"/>
      <c r="J260" s="50"/>
      <c r="K260" s="201" t="e">
        <f t="shared" si="16"/>
        <v>#DIV/0!</v>
      </c>
      <c r="L260" s="50"/>
      <c r="M260" s="50"/>
      <c r="N260" s="201" t="e">
        <f t="shared" si="17"/>
        <v>#DIV/0!</v>
      </c>
      <c r="O260" s="50"/>
      <c r="P260" s="50"/>
      <c r="Q260" s="201" t="e">
        <f t="shared" si="18"/>
        <v>#DIV/0!</v>
      </c>
      <c r="R260" s="50"/>
      <c r="S260" s="50"/>
      <c r="T260" s="201" t="e">
        <f t="shared" si="19"/>
        <v>#DIV/0!</v>
      </c>
    </row>
    <row r="261" spans="1:20">
      <c r="A261" s="13" t="s">
        <v>1389</v>
      </c>
      <c r="B261" s="12" t="s">
        <v>682</v>
      </c>
      <c r="C261" s="12" t="s">
        <v>1781</v>
      </c>
      <c r="D261" s="50" t="s">
        <v>1779</v>
      </c>
      <c r="E261" s="50"/>
      <c r="F261" s="50">
        <v>88</v>
      </c>
      <c r="G261" s="50"/>
      <c r="H261" s="201" t="e">
        <f t="shared" si="15"/>
        <v>#DIV/0!</v>
      </c>
      <c r="I261" s="50"/>
      <c r="J261" s="50"/>
      <c r="K261" s="201" t="e">
        <f t="shared" si="16"/>
        <v>#DIV/0!</v>
      </c>
      <c r="L261" s="50"/>
      <c r="M261" s="50"/>
      <c r="N261" s="201" t="e">
        <f t="shared" si="17"/>
        <v>#DIV/0!</v>
      </c>
      <c r="O261" s="50"/>
      <c r="P261" s="50"/>
      <c r="Q261" s="201" t="e">
        <f t="shared" si="18"/>
        <v>#DIV/0!</v>
      </c>
      <c r="R261" s="50"/>
      <c r="S261" s="50"/>
      <c r="T261" s="201" t="e">
        <f t="shared" si="19"/>
        <v>#DIV/0!</v>
      </c>
    </row>
    <row r="262" spans="1:20">
      <c r="A262" s="13" t="s">
        <v>1370</v>
      </c>
      <c r="B262" s="12" t="s">
        <v>682</v>
      </c>
      <c r="C262" s="12" t="s">
        <v>1781</v>
      </c>
      <c r="D262" s="50" t="s">
        <v>1779</v>
      </c>
      <c r="E262" s="50"/>
      <c r="F262" s="50">
        <v>47</v>
      </c>
      <c r="G262" s="50"/>
      <c r="H262" s="201" t="e">
        <f t="shared" si="15"/>
        <v>#DIV/0!</v>
      </c>
      <c r="I262" s="50"/>
      <c r="J262" s="50"/>
      <c r="K262" s="201" t="e">
        <f t="shared" si="16"/>
        <v>#DIV/0!</v>
      </c>
      <c r="L262" s="50"/>
      <c r="M262" s="50"/>
      <c r="N262" s="201" t="e">
        <f t="shared" si="17"/>
        <v>#DIV/0!</v>
      </c>
      <c r="O262" s="50"/>
      <c r="P262" s="50"/>
      <c r="Q262" s="201" t="e">
        <f t="shared" si="18"/>
        <v>#DIV/0!</v>
      </c>
      <c r="R262" s="50"/>
      <c r="S262" s="50"/>
      <c r="T262" s="201" t="e">
        <f t="shared" si="19"/>
        <v>#DIV/0!</v>
      </c>
    </row>
    <row r="263" spans="1:20">
      <c r="A263" s="13" t="s">
        <v>1374</v>
      </c>
      <c r="B263" s="12" t="s">
        <v>682</v>
      </c>
      <c r="C263" s="12" t="s">
        <v>1781</v>
      </c>
      <c r="D263" s="50" t="s">
        <v>1779</v>
      </c>
      <c r="E263" s="50"/>
      <c r="F263" s="50">
        <v>52</v>
      </c>
      <c r="G263" s="50"/>
      <c r="H263" s="201" t="e">
        <f t="shared" si="15"/>
        <v>#DIV/0!</v>
      </c>
      <c r="I263" s="50"/>
      <c r="J263" s="50"/>
      <c r="K263" s="201" t="e">
        <f t="shared" si="16"/>
        <v>#DIV/0!</v>
      </c>
      <c r="L263" s="50"/>
      <c r="M263" s="50"/>
      <c r="N263" s="201" t="e">
        <f t="shared" si="17"/>
        <v>#DIV/0!</v>
      </c>
      <c r="O263" s="50"/>
      <c r="P263" s="50"/>
      <c r="Q263" s="201" t="e">
        <f t="shared" si="18"/>
        <v>#DIV/0!</v>
      </c>
      <c r="R263" s="50"/>
      <c r="S263" s="50"/>
      <c r="T263" s="201" t="e">
        <f t="shared" si="19"/>
        <v>#DIV/0!</v>
      </c>
    </row>
    <row r="264" spans="1:20">
      <c r="A264" s="13" t="s">
        <v>1394</v>
      </c>
      <c r="B264" s="12" t="s">
        <v>682</v>
      </c>
      <c r="C264" s="12" t="s">
        <v>1781</v>
      </c>
      <c r="D264" s="50" t="s">
        <v>1779</v>
      </c>
      <c r="E264" s="50"/>
      <c r="F264" s="50">
        <v>93</v>
      </c>
      <c r="G264" s="50"/>
      <c r="H264" s="201" t="e">
        <f t="shared" si="15"/>
        <v>#DIV/0!</v>
      </c>
      <c r="I264" s="50"/>
      <c r="J264" s="50"/>
      <c r="K264" s="201" t="e">
        <f t="shared" si="16"/>
        <v>#DIV/0!</v>
      </c>
      <c r="L264" s="50"/>
      <c r="M264" s="50"/>
      <c r="N264" s="201" t="e">
        <f t="shared" si="17"/>
        <v>#DIV/0!</v>
      </c>
      <c r="O264" s="50"/>
      <c r="P264" s="50"/>
      <c r="Q264" s="201" t="e">
        <f t="shared" si="18"/>
        <v>#DIV/0!</v>
      </c>
      <c r="R264" s="50"/>
      <c r="S264" s="50"/>
      <c r="T264" s="201" t="e">
        <f t="shared" si="19"/>
        <v>#DIV/0!</v>
      </c>
    </row>
    <row r="265" spans="1:20">
      <c r="A265" s="13" t="s">
        <v>1379</v>
      </c>
      <c r="B265" s="12" t="s">
        <v>682</v>
      </c>
      <c r="C265" s="12" t="s">
        <v>1781</v>
      </c>
      <c r="D265" s="50" t="s">
        <v>1779</v>
      </c>
      <c r="E265" s="50"/>
      <c r="F265" s="50">
        <v>56</v>
      </c>
      <c r="G265" s="50">
        <v>4145</v>
      </c>
      <c r="H265" s="201">
        <f t="shared" si="15"/>
        <v>-0.98648974668275036</v>
      </c>
      <c r="I265" s="50"/>
      <c r="J265" s="50"/>
      <c r="K265" s="201" t="e">
        <f t="shared" si="16"/>
        <v>#DIV/0!</v>
      </c>
      <c r="L265" s="50"/>
      <c r="M265" s="50"/>
      <c r="N265" s="201" t="e">
        <f t="shared" si="17"/>
        <v>#DIV/0!</v>
      </c>
      <c r="O265" s="50"/>
      <c r="P265" s="50"/>
      <c r="Q265" s="201" t="e">
        <f t="shared" si="18"/>
        <v>#DIV/0!</v>
      </c>
      <c r="R265" s="50"/>
      <c r="S265" s="50"/>
      <c r="T265" s="201" t="e">
        <f t="shared" si="19"/>
        <v>#DIV/0!</v>
      </c>
    </row>
    <row r="266" spans="1:20">
      <c r="A266" s="13" t="s">
        <v>1409</v>
      </c>
      <c r="B266" s="12" t="s">
        <v>682</v>
      </c>
      <c r="C266" s="12" t="s">
        <v>1781</v>
      </c>
      <c r="D266" s="50" t="s">
        <v>1779</v>
      </c>
      <c r="E266" s="50"/>
      <c r="F266" s="50">
        <v>191</v>
      </c>
      <c r="G266" s="50"/>
      <c r="H266" s="201" t="e">
        <f t="shared" si="15"/>
        <v>#DIV/0!</v>
      </c>
      <c r="I266" s="50"/>
      <c r="J266" s="50"/>
      <c r="K266" s="201" t="e">
        <f t="shared" si="16"/>
        <v>#DIV/0!</v>
      </c>
      <c r="L266" s="50"/>
      <c r="M266" s="50"/>
      <c r="N266" s="201" t="e">
        <f t="shared" si="17"/>
        <v>#DIV/0!</v>
      </c>
      <c r="O266" s="50"/>
      <c r="P266" s="50"/>
      <c r="Q266" s="201" t="e">
        <f t="shared" si="18"/>
        <v>#DIV/0!</v>
      </c>
      <c r="R266" s="50"/>
      <c r="S266" s="50"/>
      <c r="T266" s="201" t="e">
        <f t="shared" si="19"/>
        <v>#DIV/0!</v>
      </c>
    </row>
    <row r="267" spans="1:20">
      <c r="A267" s="13" t="s">
        <v>1399</v>
      </c>
      <c r="B267" s="12" t="s">
        <v>682</v>
      </c>
      <c r="C267" s="12" t="s">
        <v>1781</v>
      </c>
      <c r="D267" s="50" t="s">
        <v>1779</v>
      </c>
      <c r="E267" s="50"/>
      <c r="F267" s="50">
        <v>169</v>
      </c>
      <c r="G267" s="50">
        <v>136</v>
      </c>
      <c r="H267" s="201">
        <f t="shared" si="15"/>
        <v>0.24264705882352941</v>
      </c>
      <c r="I267" s="50"/>
      <c r="J267" s="50"/>
      <c r="K267" s="201" t="e">
        <f t="shared" si="16"/>
        <v>#DIV/0!</v>
      </c>
      <c r="L267" s="50"/>
      <c r="M267" s="50"/>
      <c r="N267" s="201" t="e">
        <f t="shared" si="17"/>
        <v>#DIV/0!</v>
      </c>
      <c r="O267" s="50"/>
      <c r="P267" s="50"/>
      <c r="Q267" s="201" t="e">
        <f t="shared" si="18"/>
        <v>#DIV/0!</v>
      </c>
      <c r="R267" s="50"/>
      <c r="S267" s="50"/>
      <c r="T267" s="201" t="e">
        <f t="shared" si="19"/>
        <v>#DIV/0!</v>
      </c>
    </row>
    <row r="268" spans="1:20">
      <c r="A268" s="13" t="s">
        <v>1404</v>
      </c>
      <c r="B268" s="12" t="s">
        <v>682</v>
      </c>
      <c r="C268" s="12" t="s">
        <v>1781</v>
      </c>
      <c r="D268" s="50" t="s">
        <v>1779</v>
      </c>
      <c r="E268" s="50"/>
      <c r="F268" s="50">
        <v>190</v>
      </c>
      <c r="G268" s="50"/>
      <c r="H268" s="201" t="e">
        <f t="shared" si="15"/>
        <v>#DIV/0!</v>
      </c>
      <c r="I268" s="50"/>
      <c r="J268" s="50"/>
      <c r="K268" s="201" t="e">
        <f t="shared" si="16"/>
        <v>#DIV/0!</v>
      </c>
      <c r="L268" s="50"/>
      <c r="M268" s="50"/>
      <c r="N268" s="201" t="e">
        <f t="shared" si="17"/>
        <v>#DIV/0!</v>
      </c>
      <c r="O268" s="50"/>
      <c r="P268" s="50"/>
      <c r="Q268" s="201" t="e">
        <f t="shared" si="18"/>
        <v>#DIV/0!</v>
      </c>
      <c r="R268" s="50"/>
      <c r="S268" s="50"/>
      <c r="T268" s="201" t="e">
        <f t="shared" si="19"/>
        <v>#DIV/0!</v>
      </c>
    </row>
    <row r="269" spans="1:20">
      <c r="A269" s="13" t="s">
        <v>1414</v>
      </c>
      <c r="B269" s="12" t="s">
        <v>682</v>
      </c>
      <c r="C269" s="12" t="s">
        <v>1781</v>
      </c>
      <c r="D269" s="50" t="s">
        <v>1779</v>
      </c>
      <c r="E269" s="50"/>
      <c r="F269" s="50">
        <v>280</v>
      </c>
      <c r="G269" s="50"/>
      <c r="H269" s="201" t="e">
        <f t="shared" si="15"/>
        <v>#DIV/0!</v>
      </c>
      <c r="I269" s="50"/>
      <c r="J269" s="50"/>
      <c r="K269" s="201" t="e">
        <f t="shared" si="16"/>
        <v>#DIV/0!</v>
      </c>
      <c r="L269" s="50"/>
      <c r="M269" s="50"/>
      <c r="N269" s="201" t="e">
        <f t="shared" si="17"/>
        <v>#DIV/0!</v>
      </c>
      <c r="O269" s="50"/>
      <c r="P269" s="50"/>
      <c r="Q269" s="201" t="e">
        <f t="shared" si="18"/>
        <v>#DIV/0!</v>
      </c>
      <c r="R269" s="50"/>
      <c r="S269" s="50"/>
      <c r="T269" s="201" t="e">
        <f t="shared" si="19"/>
        <v>#DIV/0!</v>
      </c>
    </row>
    <row r="270" spans="1:20">
      <c r="A270" s="13" t="s">
        <v>1491</v>
      </c>
      <c r="B270" s="12" t="s">
        <v>1337</v>
      </c>
      <c r="C270" s="12" t="s">
        <v>1781</v>
      </c>
      <c r="D270" s="50" t="s">
        <v>1779</v>
      </c>
      <c r="E270" s="50"/>
      <c r="F270" s="50">
        <v>2</v>
      </c>
      <c r="G270" s="50"/>
      <c r="H270" s="201" t="e">
        <f t="shared" si="15"/>
        <v>#DIV/0!</v>
      </c>
      <c r="I270" s="50"/>
      <c r="J270" s="50"/>
      <c r="K270" s="201" t="e">
        <f t="shared" si="16"/>
        <v>#DIV/0!</v>
      </c>
      <c r="L270" s="50"/>
      <c r="M270" s="50"/>
      <c r="N270" s="201" t="e">
        <f t="shared" si="17"/>
        <v>#DIV/0!</v>
      </c>
      <c r="O270" s="50"/>
      <c r="P270" s="50"/>
      <c r="Q270" s="201" t="e">
        <f t="shared" si="18"/>
        <v>#DIV/0!</v>
      </c>
      <c r="R270" s="50"/>
      <c r="S270" s="50"/>
      <c r="T270" s="201" t="e">
        <f t="shared" si="19"/>
        <v>#DIV/0!</v>
      </c>
    </row>
    <row r="271" spans="1:20">
      <c r="A271" s="13" t="s">
        <v>1486</v>
      </c>
      <c r="B271" s="12" t="s">
        <v>1337</v>
      </c>
      <c r="C271" s="12" t="s">
        <v>1781</v>
      </c>
      <c r="D271" s="50" t="s">
        <v>1779</v>
      </c>
      <c r="E271" s="50"/>
      <c r="F271" s="50">
        <v>4</v>
      </c>
      <c r="G271" s="50">
        <v>107</v>
      </c>
      <c r="H271" s="201">
        <f t="shared" si="15"/>
        <v>-0.96261682242990654</v>
      </c>
      <c r="I271" s="50"/>
      <c r="J271" s="50"/>
      <c r="K271" s="201" t="e">
        <f t="shared" si="16"/>
        <v>#DIV/0!</v>
      </c>
      <c r="L271" s="50"/>
      <c r="M271" s="50"/>
      <c r="N271" s="201" t="e">
        <f t="shared" si="17"/>
        <v>#DIV/0!</v>
      </c>
      <c r="O271" s="50"/>
      <c r="P271" s="50"/>
      <c r="Q271" s="201" t="e">
        <f t="shared" si="18"/>
        <v>#DIV/0!</v>
      </c>
      <c r="R271" s="50"/>
      <c r="S271" s="50"/>
      <c r="T271" s="201" t="e">
        <f t="shared" si="19"/>
        <v>#DIV/0!</v>
      </c>
    </row>
    <row r="272" spans="1:20">
      <c r="A272" s="13" t="s">
        <v>1427</v>
      </c>
      <c r="B272" s="12" t="s">
        <v>616</v>
      </c>
      <c r="C272" s="12" t="s">
        <v>1781</v>
      </c>
      <c r="D272" s="50" t="s">
        <v>1779</v>
      </c>
      <c r="E272" s="50"/>
      <c r="F272" s="50">
        <v>1060</v>
      </c>
      <c r="G272" s="50"/>
      <c r="H272" s="201" t="e">
        <f t="shared" si="15"/>
        <v>#DIV/0!</v>
      </c>
      <c r="I272" s="50"/>
      <c r="J272" s="50"/>
      <c r="K272" s="201" t="e">
        <f t="shared" si="16"/>
        <v>#DIV/0!</v>
      </c>
      <c r="L272" s="50"/>
      <c r="M272" s="50"/>
      <c r="N272" s="201" t="e">
        <f t="shared" si="17"/>
        <v>#DIV/0!</v>
      </c>
      <c r="O272" s="50"/>
      <c r="P272" s="50"/>
      <c r="Q272" s="201" t="e">
        <f t="shared" si="18"/>
        <v>#DIV/0!</v>
      </c>
      <c r="R272" s="50"/>
      <c r="S272" s="50"/>
      <c r="T272" s="201" t="e">
        <f t="shared" si="19"/>
        <v>#DIV/0!</v>
      </c>
    </row>
    <row r="273" spans="1:20">
      <c r="A273" s="13" t="s">
        <v>1430</v>
      </c>
      <c r="B273" s="12" t="s">
        <v>616</v>
      </c>
      <c r="C273" s="12" t="s">
        <v>1781</v>
      </c>
      <c r="D273" s="50" t="s">
        <v>1779</v>
      </c>
      <c r="E273" s="50"/>
      <c r="F273" s="50">
        <v>1131</v>
      </c>
      <c r="G273" s="50">
        <v>293</v>
      </c>
      <c r="H273" s="201">
        <f t="shared" si="15"/>
        <v>2.8600682593856654</v>
      </c>
      <c r="I273" s="50"/>
      <c r="J273" s="50"/>
      <c r="K273" s="201" t="e">
        <f t="shared" si="16"/>
        <v>#DIV/0!</v>
      </c>
      <c r="L273" s="50"/>
      <c r="M273" s="50"/>
      <c r="N273" s="201" t="e">
        <f t="shared" si="17"/>
        <v>#DIV/0!</v>
      </c>
      <c r="O273" s="50"/>
      <c r="P273" s="50"/>
      <c r="Q273" s="201" t="e">
        <f t="shared" si="18"/>
        <v>#DIV/0!</v>
      </c>
      <c r="R273" s="50"/>
      <c r="S273" s="50"/>
      <c r="T273" s="201" t="e">
        <f t="shared" si="19"/>
        <v>#DIV/0!</v>
      </c>
    </row>
    <row r="274" spans="1:20">
      <c r="A274" s="13" t="s">
        <v>1433</v>
      </c>
      <c r="B274" s="12" t="s">
        <v>616</v>
      </c>
      <c r="C274" s="12" t="s">
        <v>1781</v>
      </c>
      <c r="D274" s="50" t="s">
        <v>1779</v>
      </c>
      <c r="E274" s="50"/>
      <c r="F274" s="50">
        <v>396</v>
      </c>
      <c r="G274" s="50"/>
      <c r="H274" s="201" t="e">
        <f t="shared" si="15"/>
        <v>#DIV/0!</v>
      </c>
      <c r="I274" s="50"/>
      <c r="J274" s="50"/>
      <c r="K274" s="201" t="e">
        <f t="shared" si="16"/>
        <v>#DIV/0!</v>
      </c>
      <c r="L274" s="50"/>
      <c r="M274" s="50"/>
      <c r="N274" s="201" t="e">
        <f t="shared" si="17"/>
        <v>#DIV/0!</v>
      </c>
      <c r="O274" s="50"/>
      <c r="P274" s="50"/>
      <c r="Q274" s="201" t="e">
        <f t="shared" si="18"/>
        <v>#DIV/0!</v>
      </c>
      <c r="R274" s="50"/>
      <c r="S274" s="50"/>
      <c r="T274" s="201" t="e">
        <f t="shared" si="19"/>
        <v>#DIV/0!</v>
      </c>
    </row>
    <row r="275" spans="1:20">
      <c r="A275" s="13" t="s">
        <v>1436</v>
      </c>
      <c r="B275" s="12" t="s">
        <v>616</v>
      </c>
      <c r="C275" s="12" t="s">
        <v>1781</v>
      </c>
      <c r="D275" s="50" t="s">
        <v>1779</v>
      </c>
      <c r="E275" s="50"/>
      <c r="F275" s="50">
        <v>37</v>
      </c>
      <c r="G275" s="50">
        <v>396</v>
      </c>
      <c r="H275" s="201">
        <f t="shared" si="15"/>
        <v>-0.90656565656565657</v>
      </c>
      <c r="I275" s="50"/>
      <c r="J275" s="50"/>
      <c r="K275" s="201" t="e">
        <f t="shared" si="16"/>
        <v>#DIV/0!</v>
      </c>
      <c r="L275" s="50"/>
      <c r="M275" s="50"/>
      <c r="N275" s="201" t="e">
        <f t="shared" si="17"/>
        <v>#DIV/0!</v>
      </c>
      <c r="O275" s="50"/>
      <c r="P275" s="50"/>
      <c r="Q275" s="201" t="e">
        <f t="shared" si="18"/>
        <v>#DIV/0!</v>
      </c>
      <c r="R275" s="50"/>
      <c r="S275" s="50"/>
      <c r="T275" s="201" t="e">
        <f t="shared" si="19"/>
        <v>#DIV/0!</v>
      </c>
    </row>
    <row r="276" spans="1:20">
      <c r="A276" s="13" t="s">
        <v>1423</v>
      </c>
      <c r="B276" s="12" t="s">
        <v>616</v>
      </c>
      <c r="C276" s="12" t="s">
        <v>1781</v>
      </c>
      <c r="D276" s="50" t="s">
        <v>1779</v>
      </c>
      <c r="E276" s="50"/>
      <c r="F276" s="50">
        <v>261</v>
      </c>
      <c r="G276" s="50"/>
      <c r="H276" s="201" t="e">
        <f t="shared" si="15"/>
        <v>#DIV/0!</v>
      </c>
      <c r="I276" s="50"/>
      <c r="J276" s="50"/>
      <c r="K276" s="201" t="e">
        <f t="shared" si="16"/>
        <v>#DIV/0!</v>
      </c>
      <c r="L276" s="50"/>
      <c r="M276" s="50"/>
      <c r="N276" s="201" t="e">
        <f t="shared" si="17"/>
        <v>#DIV/0!</v>
      </c>
      <c r="O276" s="50"/>
      <c r="P276" s="50"/>
      <c r="Q276" s="201" t="e">
        <f t="shared" si="18"/>
        <v>#DIV/0!</v>
      </c>
      <c r="R276" s="50"/>
      <c r="S276" s="50"/>
      <c r="T276" s="201" t="e">
        <f t="shared" si="19"/>
        <v>#DIV/0!</v>
      </c>
    </row>
    <row r="277" spans="1:20">
      <c r="A277" s="13" t="s">
        <v>1327</v>
      </c>
      <c r="B277" s="12" t="s">
        <v>735</v>
      </c>
      <c r="C277" s="12" t="s">
        <v>1781</v>
      </c>
      <c r="D277" s="50" t="s">
        <v>1779</v>
      </c>
      <c r="E277" s="50"/>
      <c r="F277" s="50">
        <v>357</v>
      </c>
      <c r="G277" s="50">
        <v>3851</v>
      </c>
      <c r="H277" s="201">
        <f t="shared" si="15"/>
        <v>-0.90729680602440921</v>
      </c>
      <c r="I277" s="50"/>
      <c r="J277" s="50"/>
      <c r="K277" s="201" t="e">
        <f t="shared" si="16"/>
        <v>#DIV/0!</v>
      </c>
      <c r="L277" s="50"/>
      <c r="M277" s="50"/>
      <c r="N277" s="201" t="e">
        <f t="shared" si="17"/>
        <v>#DIV/0!</v>
      </c>
      <c r="O277" s="50"/>
      <c r="P277" s="50"/>
      <c r="Q277" s="201" t="e">
        <f t="shared" si="18"/>
        <v>#DIV/0!</v>
      </c>
      <c r="R277" s="50"/>
      <c r="S277" s="50"/>
      <c r="T277" s="201" t="e">
        <f t="shared" si="19"/>
        <v>#DIV/0!</v>
      </c>
    </row>
    <row r="278" spans="1:20">
      <c r="A278" s="13" t="s">
        <v>1319</v>
      </c>
      <c r="B278" s="12" t="s">
        <v>735</v>
      </c>
      <c r="C278" s="12" t="s">
        <v>1781</v>
      </c>
      <c r="D278" s="50" t="s">
        <v>1779</v>
      </c>
      <c r="E278" s="50"/>
      <c r="F278" s="50">
        <v>396</v>
      </c>
      <c r="G278" s="50"/>
      <c r="H278" s="201" t="e">
        <f t="shared" si="15"/>
        <v>#DIV/0!</v>
      </c>
      <c r="I278" s="50"/>
      <c r="J278" s="50"/>
      <c r="K278" s="201" t="e">
        <f t="shared" si="16"/>
        <v>#DIV/0!</v>
      </c>
      <c r="L278" s="50"/>
      <c r="M278" s="50"/>
      <c r="N278" s="201" t="e">
        <f t="shared" si="17"/>
        <v>#DIV/0!</v>
      </c>
      <c r="O278" s="50"/>
      <c r="P278" s="50"/>
      <c r="Q278" s="201" t="e">
        <f t="shared" si="18"/>
        <v>#DIV/0!</v>
      </c>
      <c r="R278" s="50"/>
      <c r="S278" s="50"/>
      <c r="T278" s="201" t="e">
        <f t="shared" si="19"/>
        <v>#DIV/0!</v>
      </c>
    </row>
    <row r="279" spans="1:20">
      <c r="A279" s="13" t="s">
        <v>1324</v>
      </c>
      <c r="B279" s="12" t="s">
        <v>735</v>
      </c>
      <c r="C279" s="12" t="s">
        <v>1781</v>
      </c>
      <c r="D279" s="50" t="s">
        <v>1779</v>
      </c>
      <c r="E279" s="50"/>
      <c r="F279" s="50">
        <v>379</v>
      </c>
      <c r="G279" s="50">
        <v>9308</v>
      </c>
      <c r="H279" s="201">
        <f t="shared" si="15"/>
        <v>-0.95928233777395788</v>
      </c>
      <c r="I279" s="50"/>
      <c r="J279" s="50"/>
      <c r="K279" s="201" t="e">
        <f t="shared" si="16"/>
        <v>#DIV/0!</v>
      </c>
      <c r="L279" s="50"/>
      <c r="M279" s="50"/>
      <c r="N279" s="201" t="e">
        <f t="shared" si="17"/>
        <v>#DIV/0!</v>
      </c>
      <c r="O279" s="50"/>
      <c r="P279" s="50"/>
      <c r="Q279" s="201" t="e">
        <f t="shared" si="18"/>
        <v>#DIV/0!</v>
      </c>
      <c r="R279" s="50"/>
      <c r="S279" s="50"/>
      <c r="T279" s="201" t="e">
        <f t="shared" si="19"/>
        <v>#DIV/0!</v>
      </c>
    </row>
    <row r="280" spans="1:20">
      <c r="A280" s="13" t="s">
        <v>1330</v>
      </c>
      <c r="B280" s="12" t="s">
        <v>735</v>
      </c>
      <c r="C280" s="12" t="s">
        <v>1781</v>
      </c>
      <c r="D280" s="50" t="s">
        <v>1779</v>
      </c>
      <c r="E280" s="50"/>
      <c r="F280" s="50">
        <v>343</v>
      </c>
      <c r="G280" s="50"/>
      <c r="H280" s="201" t="e">
        <f t="shared" si="15"/>
        <v>#DIV/0!</v>
      </c>
      <c r="I280" s="50"/>
      <c r="J280" s="50"/>
      <c r="K280" s="201" t="e">
        <f t="shared" si="16"/>
        <v>#DIV/0!</v>
      </c>
      <c r="L280" s="50"/>
      <c r="M280" s="50"/>
      <c r="N280" s="201" t="e">
        <f t="shared" si="17"/>
        <v>#DIV/0!</v>
      </c>
      <c r="O280" s="50"/>
      <c r="P280" s="50"/>
      <c r="Q280" s="201" t="e">
        <f t="shared" si="18"/>
        <v>#DIV/0!</v>
      </c>
      <c r="R280" s="50"/>
      <c r="S280" s="50"/>
      <c r="T280" s="201" t="e">
        <f t="shared" si="19"/>
        <v>#DIV/0!</v>
      </c>
    </row>
    <row r="281" spans="1:20">
      <c r="A281" s="13" t="s">
        <v>1480</v>
      </c>
      <c r="B281" s="12" t="s">
        <v>735</v>
      </c>
      <c r="C281" s="12" t="s">
        <v>1781</v>
      </c>
      <c r="D281" s="50" t="s">
        <v>1779</v>
      </c>
      <c r="E281" s="50"/>
      <c r="F281" s="50">
        <v>0</v>
      </c>
      <c r="G281" s="50"/>
      <c r="H281" s="201" t="e">
        <f t="shared" si="15"/>
        <v>#DIV/0!</v>
      </c>
      <c r="I281" s="50"/>
      <c r="J281" s="50"/>
      <c r="K281" s="201" t="e">
        <f t="shared" si="16"/>
        <v>#DIV/0!</v>
      </c>
      <c r="L281" s="50"/>
      <c r="M281" s="50"/>
      <c r="N281" s="201" t="e">
        <f t="shared" si="17"/>
        <v>#DIV/0!</v>
      </c>
      <c r="O281" s="50"/>
      <c r="P281" s="50"/>
      <c r="Q281" s="201" t="e">
        <f t="shared" si="18"/>
        <v>#DIV/0!</v>
      </c>
      <c r="R281" s="50"/>
      <c r="S281" s="50"/>
      <c r="T281" s="201" t="e">
        <f t="shared" si="19"/>
        <v>#DIV/0!</v>
      </c>
    </row>
    <row r="282" spans="1:20">
      <c r="A282" s="13" t="s">
        <v>1473</v>
      </c>
      <c r="B282" s="12" t="s">
        <v>735</v>
      </c>
      <c r="C282" s="12" t="s">
        <v>1781</v>
      </c>
      <c r="D282" s="50" t="s">
        <v>1779</v>
      </c>
      <c r="E282" s="50"/>
      <c r="F282" s="50">
        <v>55</v>
      </c>
      <c r="G282" s="50"/>
      <c r="H282" s="201" t="e">
        <f t="shared" si="15"/>
        <v>#DIV/0!</v>
      </c>
      <c r="I282" s="50"/>
      <c r="J282" s="50"/>
      <c r="K282" s="201" t="e">
        <f t="shared" si="16"/>
        <v>#DIV/0!</v>
      </c>
      <c r="L282" s="50"/>
      <c r="M282" s="50"/>
      <c r="N282" s="201" t="e">
        <f t="shared" si="17"/>
        <v>#DIV/0!</v>
      </c>
      <c r="O282" s="50"/>
      <c r="P282" s="50"/>
      <c r="Q282" s="201" t="e">
        <f t="shared" si="18"/>
        <v>#DIV/0!</v>
      </c>
      <c r="R282" s="50"/>
      <c r="S282" s="50"/>
      <c r="T282" s="201" t="e">
        <f t="shared" si="19"/>
        <v>#DIV/0!</v>
      </c>
    </row>
    <row r="283" spans="1:20">
      <c r="A283" s="13" t="s">
        <v>1477</v>
      </c>
      <c r="B283" s="12" t="s">
        <v>735</v>
      </c>
      <c r="C283" s="12" t="s">
        <v>1781</v>
      </c>
      <c r="D283" s="50" t="s">
        <v>1779</v>
      </c>
      <c r="E283" s="50"/>
      <c r="F283" s="50">
        <v>0</v>
      </c>
      <c r="G283" s="50"/>
      <c r="H283" s="201" t="e">
        <f t="shared" si="15"/>
        <v>#DIV/0!</v>
      </c>
      <c r="I283" s="50"/>
      <c r="J283" s="50"/>
      <c r="K283" s="201" t="e">
        <f t="shared" si="16"/>
        <v>#DIV/0!</v>
      </c>
      <c r="L283" s="50"/>
      <c r="M283" s="50"/>
      <c r="N283" s="201" t="e">
        <f t="shared" si="17"/>
        <v>#DIV/0!</v>
      </c>
      <c r="O283" s="50"/>
      <c r="P283" s="50"/>
      <c r="Q283" s="201" t="e">
        <f t="shared" si="18"/>
        <v>#DIV/0!</v>
      </c>
      <c r="R283" s="50"/>
      <c r="S283" s="50"/>
      <c r="T283" s="201" t="e">
        <f t="shared" si="19"/>
        <v>#DIV/0!</v>
      </c>
    </row>
    <row r="284" spans="1:20">
      <c r="A284" s="13" t="s">
        <v>1483</v>
      </c>
      <c r="B284" s="12" t="s">
        <v>735</v>
      </c>
      <c r="C284" s="12" t="s">
        <v>1781</v>
      </c>
      <c r="D284" s="50" t="s">
        <v>1779</v>
      </c>
      <c r="E284" s="50"/>
      <c r="F284" s="50">
        <v>0</v>
      </c>
      <c r="G284" s="50"/>
      <c r="H284" s="201" t="e">
        <f t="shared" si="15"/>
        <v>#DIV/0!</v>
      </c>
      <c r="I284" s="50"/>
      <c r="J284" s="50"/>
      <c r="K284" s="201" t="e">
        <f t="shared" si="16"/>
        <v>#DIV/0!</v>
      </c>
      <c r="L284" s="50"/>
      <c r="M284" s="50"/>
      <c r="N284" s="201" t="e">
        <f t="shared" si="17"/>
        <v>#DIV/0!</v>
      </c>
      <c r="O284" s="50"/>
      <c r="P284" s="50"/>
      <c r="Q284" s="201" t="e">
        <f t="shared" si="18"/>
        <v>#DIV/0!</v>
      </c>
      <c r="R284" s="50"/>
      <c r="S284" s="50"/>
      <c r="T284" s="201" t="e">
        <f t="shared" si="19"/>
        <v>#DIV/0!</v>
      </c>
    </row>
    <row r="285" spans="1:20">
      <c r="A285" s="13" t="s">
        <v>1466</v>
      </c>
      <c r="B285" s="12" t="s">
        <v>1032</v>
      </c>
      <c r="C285" s="12" t="s">
        <v>1781</v>
      </c>
      <c r="D285" s="50" t="s">
        <v>1779</v>
      </c>
      <c r="E285" s="50"/>
      <c r="F285" s="50">
        <v>289</v>
      </c>
      <c r="G285" s="50"/>
      <c r="H285" s="201" t="e">
        <f t="shared" si="15"/>
        <v>#DIV/0!</v>
      </c>
      <c r="I285" s="50"/>
      <c r="J285" s="50"/>
      <c r="K285" s="201" t="e">
        <f t="shared" si="16"/>
        <v>#DIV/0!</v>
      </c>
      <c r="L285" s="50"/>
      <c r="M285" s="50"/>
      <c r="N285" s="201" t="e">
        <f t="shared" si="17"/>
        <v>#DIV/0!</v>
      </c>
      <c r="O285" s="50"/>
      <c r="P285" s="50"/>
      <c r="Q285" s="201" t="e">
        <f t="shared" si="18"/>
        <v>#DIV/0!</v>
      </c>
      <c r="R285" s="50"/>
      <c r="S285" s="50"/>
      <c r="T285" s="201" t="e">
        <f t="shared" si="19"/>
        <v>#DIV/0!</v>
      </c>
    </row>
    <row r="286" spans="1:20">
      <c r="A286" s="13" t="s">
        <v>1453</v>
      </c>
      <c r="B286" s="12" t="s">
        <v>1032</v>
      </c>
      <c r="C286" s="12" t="s">
        <v>1781</v>
      </c>
      <c r="D286" s="50" t="s">
        <v>1779</v>
      </c>
      <c r="E286" s="50"/>
      <c r="F286" s="50">
        <v>175</v>
      </c>
      <c r="G286" s="50"/>
      <c r="H286" s="201" t="e">
        <f t="shared" si="15"/>
        <v>#DIV/0!</v>
      </c>
      <c r="I286" s="50"/>
      <c r="J286" s="50"/>
      <c r="K286" s="201" t="e">
        <f t="shared" si="16"/>
        <v>#DIV/0!</v>
      </c>
      <c r="L286" s="50"/>
      <c r="M286" s="50"/>
      <c r="N286" s="201" t="e">
        <f t="shared" si="17"/>
        <v>#DIV/0!</v>
      </c>
      <c r="O286" s="50"/>
      <c r="P286" s="50"/>
      <c r="Q286" s="201" t="e">
        <f t="shared" si="18"/>
        <v>#DIV/0!</v>
      </c>
      <c r="R286" s="50"/>
      <c r="S286" s="50"/>
      <c r="T286" s="201" t="e">
        <f t="shared" si="19"/>
        <v>#DIV/0!</v>
      </c>
    </row>
    <row r="287" spans="1:20">
      <c r="A287" s="13" t="s">
        <v>1470</v>
      </c>
      <c r="B287" s="12" t="s">
        <v>1032</v>
      </c>
      <c r="C287" s="12" t="s">
        <v>1781</v>
      </c>
      <c r="D287" s="50" t="s">
        <v>1779</v>
      </c>
      <c r="E287" s="50"/>
      <c r="F287" s="50">
        <v>157</v>
      </c>
      <c r="G287" s="50">
        <v>41</v>
      </c>
      <c r="H287" s="201">
        <f t="shared" si="15"/>
        <v>2.8292682926829267</v>
      </c>
      <c r="I287" s="50"/>
      <c r="J287" s="50"/>
      <c r="K287" s="201" t="e">
        <f t="shared" si="16"/>
        <v>#DIV/0!</v>
      </c>
      <c r="L287" s="50"/>
      <c r="M287" s="50"/>
      <c r="N287" s="201" t="e">
        <f t="shared" si="17"/>
        <v>#DIV/0!</v>
      </c>
      <c r="O287" s="50"/>
      <c r="P287" s="50"/>
      <c r="Q287" s="201" t="e">
        <f t="shared" si="18"/>
        <v>#DIV/0!</v>
      </c>
      <c r="R287" s="50"/>
      <c r="S287" s="50"/>
      <c r="T287" s="201" t="e">
        <f t="shared" si="19"/>
        <v>#DIV/0!</v>
      </c>
    </row>
    <row r="288" spans="1:20">
      <c r="A288" s="13" t="s">
        <v>1444</v>
      </c>
      <c r="B288" s="12" t="s">
        <v>1032</v>
      </c>
      <c r="C288" s="12" t="s">
        <v>1781</v>
      </c>
      <c r="D288" s="50" t="s">
        <v>1779</v>
      </c>
      <c r="E288" s="50"/>
      <c r="F288" s="50">
        <v>144</v>
      </c>
      <c r="G288" s="50"/>
      <c r="H288" s="201" t="e">
        <f t="shared" si="15"/>
        <v>#DIV/0!</v>
      </c>
      <c r="I288" s="50"/>
      <c r="J288" s="50"/>
      <c r="K288" s="201" t="e">
        <f t="shared" si="16"/>
        <v>#DIV/0!</v>
      </c>
      <c r="L288" s="50"/>
      <c r="M288" s="50"/>
      <c r="N288" s="201" t="e">
        <f t="shared" si="17"/>
        <v>#DIV/0!</v>
      </c>
      <c r="O288" s="50"/>
      <c r="P288" s="50"/>
      <c r="Q288" s="201" t="e">
        <f t="shared" si="18"/>
        <v>#DIV/0!</v>
      </c>
      <c r="R288" s="50"/>
      <c r="S288" s="50"/>
      <c r="T288" s="201" t="e">
        <f t="shared" si="19"/>
        <v>#DIV/0!</v>
      </c>
    </row>
    <row r="289" spans="1:20">
      <c r="A289" s="13" t="s">
        <v>1458</v>
      </c>
      <c r="B289" s="12" t="s">
        <v>1032</v>
      </c>
      <c r="C289" s="12" t="s">
        <v>1781</v>
      </c>
      <c r="D289" s="50" t="s">
        <v>1779</v>
      </c>
      <c r="E289" s="50"/>
      <c r="F289" s="50">
        <v>114</v>
      </c>
      <c r="G289" s="50">
        <v>39</v>
      </c>
      <c r="H289" s="201">
        <f t="shared" si="15"/>
        <v>1.9230769230769231</v>
      </c>
      <c r="I289" s="50"/>
      <c r="J289" s="50"/>
      <c r="K289" s="201" t="e">
        <f t="shared" si="16"/>
        <v>#DIV/0!</v>
      </c>
      <c r="L289" s="50"/>
      <c r="M289" s="50"/>
      <c r="N289" s="201" t="e">
        <f t="shared" si="17"/>
        <v>#DIV/0!</v>
      </c>
      <c r="O289" s="50"/>
      <c r="P289" s="50"/>
      <c r="Q289" s="201" t="e">
        <f t="shared" si="18"/>
        <v>#DIV/0!</v>
      </c>
      <c r="R289" s="50"/>
      <c r="S289" s="50"/>
      <c r="T289" s="201" t="e">
        <f t="shared" si="19"/>
        <v>#DIV/0!</v>
      </c>
    </row>
    <row r="290" spans="1:20">
      <c r="A290" s="13" t="s">
        <v>1449</v>
      </c>
      <c r="B290" s="12" t="s">
        <v>1032</v>
      </c>
      <c r="C290" s="12" t="s">
        <v>1781</v>
      </c>
      <c r="D290" s="50" t="s">
        <v>1779</v>
      </c>
      <c r="E290" s="50"/>
      <c r="F290" s="50">
        <v>147</v>
      </c>
      <c r="G290" s="50"/>
      <c r="H290" s="201" t="e">
        <f t="shared" si="15"/>
        <v>#DIV/0!</v>
      </c>
      <c r="I290" s="50"/>
      <c r="J290" s="50"/>
      <c r="K290" s="201" t="e">
        <f t="shared" si="16"/>
        <v>#DIV/0!</v>
      </c>
      <c r="L290" s="50"/>
      <c r="M290" s="50"/>
      <c r="N290" s="201" t="e">
        <f t="shared" si="17"/>
        <v>#DIV/0!</v>
      </c>
      <c r="O290" s="50"/>
      <c r="P290" s="50"/>
      <c r="Q290" s="201" t="e">
        <f t="shared" si="18"/>
        <v>#DIV/0!</v>
      </c>
      <c r="R290" s="50"/>
      <c r="S290" s="50"/>
      <c r="T290" s="201" t="e">
        <f t="shared" si="19"/>
        <v>#DIV/0!</v>
      </c>
    </row>
    <row r="291" spans="1:20">
      <c r="A291" s="13" t="s">
        <v>1462</v>
      </c>
      <c r="B291" s="12" t="s">
        <v>1032</v>
      </c>
      <c r="C291" s="12" t="s">
        <v>1781</v>
      </c>
      <c r="D291" s="50" t="s">
        <v>1779</v>
      </c>
      <c r="E291" s="50"/>
      <c r="F291" s="50">
        <v>135</v>
      </c>
      <c r="G291" s="50">
        <v>207</v>
      </c>
      <c r="H291" s="201">
        <f t="shared" si="15"/>
        <v>-0.34782608695652173</v>
      </c>
      <c r="I291" s="50"/>
      <c r="J291" s="50"/>
      <c r="K291" s="201" t="e">
        <f t="shared" si="16"/>
        <v>#DIV/0!</v>
      </c>
      <c r="L291" s="50"/>
      <c r="M291" s="50"/>
      <c r="N291" s="201" t="e">
        <f t="shared" si="17"/>
        <v>#DIV/0!</v>
      </c>
      <c r="O291" s="50"/>
      <c r="P291" s="50"/>
      <c r="Q291" s="201" t="e">
        <f t="shared" si="18"/>
        <v>#DIV/0!</v>
      </c>
      <c r="R291" s="50"/>
      <c r="S291" s="50"/>
      <c r="T291" s="201" t="e">
        <f t="shared" si="19"/>
        <v>#DIV/0!</v>
      </c>
    </row>
    <row r="292" spans="1:20">
      <c r="A292" s="13" t="s">
        <v>749</v>
      </c>
      <c r="B292" s="12" t="s">
        <v>735</v>
      </c>
      <c r="C292" s="12" t="s">
        <v>1781</v>
      </c>
      <c r="D292" s="50" t="s">
        <v>1779</v>
      </c>
      <c r="E292" s="50"/>
      <c r="F292" s="50">
        <v>364</v>
      </c>
      <c r="G292" s="50"/>
      <c r="H292" s="201" t="e">
        <f t="shared" si="15"/>
        <v>#DIV/0!</v>
      </c>
      <c r="I292" s="50"/>
      <c r="J292" s="50"/>
      <c r="K292" s="201" t="e">
        <f t="shared" si="16"/>
        <v>#DIV/0!</v>
      </c>
      <c r="L292" s="50"/>
      <c r="M292" s="50"/>
      <c r="N292" s="201" t="e">
        <f t="shared" si="17"/>
        <v>#DIV/0!</v>
      </c>
      <c r="O292" s="50"/>
      <c r="P292" s="50"/>
      <c r="Q292" s="201" t="e">
        <f t="shared" si="18"/>
        <v>#DIV/0!</v>
      </c>
      <c r="R292" s="50"/>
      <c r="S292" s="50"/>
      <c r="T292" s="201" t="e">
        <f t="shared" si="19"/>
        <v>#DIV/0!</v>
      </c>
    </row>
    <row r="293" spans="1:20">
      <c r="A293" s="13" t="s">
        <v>1440</v>
      </c>
      <c r="B293" s="12" t="s">
        <v>586</v>
      </c>
      <c r="C293" s="12" t="s">
        <v>1781</v>
      </c>
      <c r="D293" s="50" t="s">
        <v>1779</v>
      </c>
      <c r="E293" s="50"/>
      <c r="F293" s="50">
        <v>257</v>
      </c>
      <c r="G293" s="50">
        <v>970</v>
      </c>
      <c r="H293" s="201">
        <f t="shared" si="15"/>
        <v>-0.73505154639175263</v>
      </c>
      <c r="I293" s="50"/>
      <c r="J293" s="50"/>
      <c r="K293" s="201" t="e">
        <f t="shared" si="16"/>
        <v>#DIV/0!</v>
      </c>
      <c r="L293" s="50"/>
      <c r="M293" s="50"/>
      <c r="N293" s="201" t="e">
        <f t="shared" si="17"/>
        <v>#DIV/0!</v>
      </c>
      <c r="O293" s="50"/>
      <c r="P293" s="50"/>
      <c r="Q293" s="201" t="e">
        <f t="shared" si="18"/>
        <v>#DIV/0!</v>
      </c>
      <c r="R293" s="50"/>
      <c r="S293" s="50"/>
      <c r="T293" s="201" t="e">
        <f t="shared" si="19"/>
        <v>#DIV/0!</v>
      </c>
    </row>
    <row r="294" spans="1:20">
      <c r="A294" s="13" t="str">
        <f>Products.20201007!B246</f>
        <v>SOCATv2020_tracks_gridded_monthly</v>
      </c>
      <c r="B294" s="12" t="str">
        <f>Products.20201007!A246</f>
        <v>BGC</v>
      </c>
      <c r="C294" s="12" t="str">
        <f>Products.20201007!J246</f>
        <v>EXT</v>
      </c>
      <c r="D294" s="50" t="s">
        <v>1779</v>
      </c>
      <c r="E294" s="50"/>
      <c r="F294" s="50">
        <v>0</v>
      </c>
      <c r="G294" s="50"/>
      <c r="H294" s="201" t="e">
        <f t="shared" si="15"/>
        <v>#DIV/0!</v>
      </c>
      <c r="I294" s="50"/>
      <c r="J294" s="50"/>
      <c r="K294" s="201" t="e">
        <f t="shared" si="16"/>
        <v>#DIV/0!</v>
      </c>
      <c r="L294" s="50"/>
      <c r="M294" s="50"/>
      <c r="N294" s="201" t="e">
        <f t="shared" si="17"/>
        <v>#DIV/0!</v>
      </c>
      <c r="O294" s="50"/>
      <c r="P294" s="50"/>
      <c r="Q294" s="201" t="e">
        <f t="shared" si="18"/>
        <v>#DIV/0!</v>
      </c>
      <c r="R294" s="50"/>
      <c r="S294" s="50"/>
      <c r="T294" s="201" t="e">
        <f t="shared" si="19"/>
        <v>#DIV/0!</v>
      </c>
    </row>
    <row r="295" spans="1:20">
      <c r="A295" s="13" t="str">
        <f>Products.20201007!B247</f>
        <v>SOCATv2020_qrtrdeg_gridded_coast_monthly</v>
      </c>
      <c r="B295" s="12" t="str">
        <f>Products.20201007!A247</f>
        <v>BGC</v>
      </c>
      <c r="C295" s="12" t="str">
        <f>Products.20201007!J247</f>
        <v>EXT</v>
      </c>
      <c r="D295" s="50" t="s">
        <v>1779</v>
      </c>
      <c r="E295" s="50"/>
      <c r="F295" s="50">
        <v>0</v>
      </c>
      <c r="G295" s="50"/>
      <c r="H295" s="201" t="e">
        <f t="shared" si="15"/>
        <v>#DIV/0!</v>
      </c>
      <c r="I295" s="50"/>
      <c r="J295" s="50"/>
      <c r="K295" s="201" t="e">
        <f t="shared" si="16"/>
        <v>#DIV/0!</v>
      </c>
      <c r="L295" s="50"/>
      <c r="M295" s="50"/>
      <c r="N295" s="201" t="e">
        <f t="shared" si="17"/>
        <v>#DIV/0!</v>
      </c>
      <c r="O295" s="50"/>
      <c r="P295" s="50"/>
      <c r="Q295" s="201" t="e">
        <f t="shared" si="18"/>
        <v>#DIV/0!</v>
      </c>
      <c r="R295" s="50"/>
      <c r="S295" s="50"/>
      <c r="T295" s="201" t="e">
        <f t="shared" si="19"/>
        <v>#DIV/0!</v>
      </c>
    </row>
    <row r="296" spans="1:20">
      <c r="A296" s="13" t="str">
        <f>Products.20201007!B248</f>
        <v>SOCATv2020_tracks_gridded_yearly</v>
      </c>
      <c r="B296" s="12" t="str">
        <f>Products.20201007!A248</f>
        <v>BGC</v>
      </c>
      <c r="C296" s="12" t="str">
        <f>Products.20201007!J248</f>
        <v>EXT</v>
      </c>
      <c r="D296" s="50" t="s">
        <v>1779</v>
      </c>
      <c r="E296" s="50"/>
      <c r="F296" s="50">
        <v>0</v>
      </c>
      <c r="G296" s="50"/>
      <c r="H296" s="201" t="e">
        <f t="shared" si="15"/>
        <v>#DIV/0!</v>
      </c>
      <c r="I296" s="50"/>
      <c r="J296" s="50"/>
      <c r="K296" s="201" t="e">
        <f t="shared" si="16"/>
        <v>#DIV/0!</v>
      </c>
      <c r="L296" s="50"/>
      <c r="M296" s="50"/>
      <c r="N296" s="201" t="e">
        <f t="shared" si="17"/>
        <v>#DIV/0!</v>
      </c>
      <c r="O296" s="50"/>
      <c r="P296" s="50"/>
      <c r="Q296" s="201" t="e">
        <f t="shared" si="18"/>
        <v>#DIV/0!</v>
      </c>
      <c r="R296" s="50"/>
      <c r="S296" s="50"/>
      <c r="T296" s="201" t="e">
        <f t="shared" si="19"/>
        <v>#DIV/0!</v>
      </c>
    </row>
    <row r="297" spans="1:20">
      <c r="A297" s="13" t="str">
        <f>Products.20201007!B249</f>
        <v>OBSEA_SPLs_NAXYS_hydrophone_at_OBSEA</v>
      </c>
      <c r="B297" s="12" t="str">
        <f>Products.20201007!A249</f>
        <v>UWN</v>
      </c>
      <c r="C297" s="12" t="str">
        <f>Products.20201007!J249</f>
        <v>EXT</v>
      </c>
      <c r="D297" s="50" t="s">
        <v>1779</v>
      </c>
      <c r="E297" s="50"/>
      <c r="F297" s="50">
        <v>4</v>
      </c>
      <c r="G297" s="50"/>
      <c r="H297" s="201" t="e">
        <f t="shared" si="15"/>
        <v>#DIV/0!</v>
      </c>
      <c r="I297" s="50"/>
      <c r="J297" s="50"/>
      <c r="K297" s="201" t="e">
        <f t="shared" si="16"/>
        <v>#DIV/0!</v>
      </c>
      <c r="L297" s="50"/>
      <c r="M297" s="50"/>
      <c r="N297" s="201" t="e">
        <f t="shared" si="17"/>
        <v>#DIV/0!</v>
      </c>
      <c r="O297" s="50"/>
      <c r="P297" s="50"/>
      <c r="Q297" s="201" t="e">
        <f t="shared" si="18"/>
        <v>#DIV/0!</v>
      </c>
      <c r="R297" s="50"/>
      <c r="S297" s="50"/>
      <c r="T297" s="201" t="e">
        <f t="shared" si="19"/>
        <v>#DIV/0!</v>
      </c>
    </row>
    <row r="298" spans="1:20">
      <c r="A298" s="13" t="str">
        <f>Products.20201007!B250</f>
        <v>OBSEA_Pictures_649f_9d4e_b3b6</v>
      </c>
      <c r="B298" s="12" t="str">
        <f>Products.20201007!A250</f>
        <v>UWN</v>
      </c>
      <c r="C298" s="12" t="str">
        <f>Products.20201007!J250</f>
        <v>EXT</v>
      </c>
      <c r="D298" s="50" t="s">
        <v>1779</v>
      </c>
      <c r="E298" s="50"/>
      <c r="F298" s="50">
        <v>2</v>
      </c>
      <c r="G298" s="50"/>
      <c r="H298" s="201" t="e">
        <f t="shared" si="15"/>
        <v>#DIV/0!</v>
      </c>
      <c r="I298" s="50"/>
      <c r="J298" s="50"/>
      <c r="K298" s="201" t="e">
        <f t="shared" si="16"/>
        <v>#DIV/0!</v>
      </c>
      <c r="L298" s="50"/>
      <c r="M298" s="50"/>
      <c r="N298" s="201" t="e">
        <f t="shared" si="17"/>
        <v>#DIV/0!</v>
      </c>
      <c r="O298" s="50"/>
      <c r="P298" s="50"/>
      <c r="Q298" s="201" t="e">
        <f t="shared" si="18"/>
        <v>#DIV/0!</v>
      </c>
      <c r="R298" s="50"/>
      <c r="S298" s="50"/>
      <c r="T298" s="201" t="e">
        <f t="shared" si="19"/>
        <v>#DIV/0!</v>
      </c>
    </row>
    <row r="299" spans="1:20">
      <c r="A299" s="13" t="str">
        <f>Products.20201007!B251</f>
        <v>EP_MAP_TEMP_001</v>
      </c>
      <c r="B299" s="12" t="str">
        <f>Products.20201007!A251</f>
        <v>TEMP</v>
      </c>
      <c r="C299" s="12" t="str">
        <f>Products.20201007!J251</f>
        <v>INT</v>
      </c>
      <c r="D299" s="50" t="s">
        <v>1780</v>
      </c>
      <c r="E299" s="50"/>
      <c r="F299" s="50"/>
      <c r="G299" s="50"/>
      <c r="H299" s="201" t="e">
        <f t="shared" si="15"/>
        <v>#DIV/0!</v>
      </c>
      <c r="I299" s="50"/>
      <c r="J299" s="50"/>
      <c r="K299" s="201" t="e">
        <f t="shared" si="16"/>
        <v>#DIV/0!</v>
      </c>
      <c r="L299" s="50"/>
      <c r="M299" s="50"/>
      <c r="N299" s="201" t="e">
        <f t="shared" si="17"/>
        <v>#DIV/0!</v>
      </c>
      <c r="O299" s="50"/>
      <c r="P299" s="50"/>
      <c r="Q299" s="201" t="e">
        <f t="shared" si="18"/>
        <v>#DIV/0!</v>
      </c>
      <c r="R299" s="50"/>
      <c r="S299" s="50"/>
      <c r="T299" s="201" t="e">
        <f t="shared" si="19"/>
        <v>#DIV/0!</v>
      </c>
    </row>
    <row r="300" spans="1:20">
      <c r="A300" s="13" t="str">
        <f>Products.20201007!B252</f>
        <v>EP_MAP_TEMP_002</v>
      </c>
      <c r="B300" s="12" t="str">
        <f>Products.20201007!A252</f>
        <v>TEMP</v>
      </c>
      <c r="C300" s="12" t="str">
        <f>Products.20201007!J252</f>
        <v>INT</v>
      </c>
      <c r="D300" s="50" t="s">
        <v>1780</v>
      </c>
      <c r="E300" s="50"/>
      <c r="F300" s="50"/>
      <c r="G300" s="50"/>
      <c r="H300" s="201" t="e">
        <f t="shared" si="15"/>
        <v>#DIV/0!</v>
      </c>
      <c r="I300" s="50"/>
      <c r="J300" s="50"/>
      <c r="K300" s="201" t="e">
        <f t="shared" si="16"/>
        <v>#DIV/0!</v>
      </c>
      <c r="L300" s="50"/>
      <c r="M300" s="50"/>
      <c r="N300" s="201" t="e">
        <f t="shared" si="17"/>
        <v>#DIV/0!</v>
      </c>
      <c r="O300" s="50"/>
      <c r="P300" s="50"/>
      <c r="Q300" s="201" t="e">
        <f t="shared" si="18"/>
        <v>#DIV/0!</v>
      </c>
      <c r="R300" s="50"/>
      <c r="S300" s="50"/>
      <c r="T300" s="201" t="e">
        <f t="shared" si="19"/>
        <v>#DIV/0!</v>
      </c>
    </row>
    <row r="301" spans="1:20">
      <c r="A301" s="13" t="str">
        <f>Products.20201007!B253</f>
        <v>EP_MAP_TEMP_003</v>
      </c>
      <c r="B301" s="12" t="str">
        <f>Products.20201007!A253</f>
        <v>TEMP</v>
      </c>
      <c r="C301" s="12" t="str">
        <f>Products.20201007!J253</f>
        <v>INT</v>
      </c>
      <c r="D301" s="50" t="s">
        <v>1780</v>
      </c>
      <c r="E301" s="50"/>
      <c r="F301" s="50"/>
      <c r="G301" s="50"/>
      <c r="H301" s="201" t="e">
        <f t="shared" si="15"/>
        <v>#DIV/0!</v>
      </c>
      <c r="I301" s="50"/>
      <c r="J301" s="50"/>
      <c r="K301" s="201" t="e">
        <f t="shared" si="16"/>
        <v>#DIV/0!</v>
      </c>
      <c r="L301" s="50"/>
      <c r="M301" s="50"/>
      <c r="N301" s="201" t="e">
        <f t="shared" si="17"/>
        <v>#DIV/0!</v>
      </c>
      <c r="O301" s="50"/>
      <c r="P301" s="50"/>
      <c r="Q301" s="201" t="e">
        <f t="shared" si="18"/>
        <v>#DIV/0!</v>
      </c>
      <c r="R301" s="50"/>
      <c r="S301" s="50"/>
      <c r="T301" s="201" t="e">
        <f t="shared" si="19"/>
        <v>#DIV/0!</v>
      </c>
    </row>
    <row r="302" spans="1:20">
      <c r="A302" s="13" t="str">
        <f>Products.20201007!B254</f>
        <v>EP_MAP_PSAL_001</v>
      </c>
      <c r="B302" s="12" t="str">
        <f>Products.20201007!A254</f>
        <v>PSAL</v>
      </c>
      <c r="C302" s="12" t="str">
        <f>Products.20201007!J254</f>
        <v>INT</v>
      </c>
      <c r="D302" s="50" t="s">
        <v>1780</v>
      </c>
      <c r="E302" s="50"/>
      <c r="F302" s="50"/>
      <c r="G302" s="50"/>
      <c r="H302" s="201" t="e">
        <f t="shared" si="15"/>
        <v>#DIV/0!</v>
      </c>
      <c r="I302" s="50"/>
      <c r="J302" s="50"/>
      <c r="K302" s="201" t="e">
        <f t="shared" si="16"/>
        <v>#DIV/0!</v>
      </c>
      <c r="L302" s="50"/>
      <c r="M302" s="50"/>
      <c r="N302" s="201" t="e">
        <f t="shared" si="17"/>
        <v>#DIV/0!</v>
      </c>
      <c r="O302" s="50"/>
      <c r="P302" s="50"/>
      <c r="Q302" s="201" t="e">
        <f t="shared" si="18"/>
        <v>#DIV/0!</v>
      </c>
      <c r="R302" s="50"/>
      <c r="S302" s="50"/>
      <c r="T302" s="201" t="e">
        <f t="shared" si="19"/>
        <v>#DIV/0!</v>
      </c>
    </row>
    <row r="303" spans="1:20">
      <c r="A303" s="13" t="str">
        <f>Products.20201007!B255</f>
        <v>EP_MAP_PSAL_002</v>
      </c>
      <c r="B303" s="12" t="str">
        <f>Products.20201007!A255</f>
        <v>PSAL</v>
      </c>
      <c r="C303" s="12" t="str">
        <f>Products.20201007!J255</f>
        <v>INT</v>
      </c>
      <c r="D303" s="50" t="s">
        <v>1780</v>
      </c>
      <c r="E303" s="50"/>
      <c r="F303" s="50"/>
      <c r="G303" s="50"/>
      <c r="H303" s="201" t="e">
        <f t="shared" si="15"/>
        <v>#DIV/0!</v>
      </c>
      <c r="I303" s="50"/>
      <c r="J303" s="50"/>
      <c r="K303" s="201" t="e">
        <f t="shared" si="16"/>
        <v>#DIV/0!</v>
      </c>
      <c r="L303" s="50"/>
      <c r="M303" s="50"/>
      <c r="N303" s="201" t="e">
        <f t="shared" si="17"/>
        <v>#DIV/0!</v>
      </c>
      <c r="O303" s="50"/>
      <c r="P303" s="50"/>
      <c r="Q303" s="201" t="e">
        <f t="shared" si="18"/>
        <v>#DIV/0!</v>
      </c>
      <c r="R303" s="50"/>
      <c r="S303" s="50"/>
      <c r="T303" s="201" t="e">
        <f t="shared" si="19"/>
        <v>#DIV/0!</v>
      </c>
    </row>
    <row r="304" spans="1:20">
      <c r="A304" s="13" t="str">
        <f>Products.20201007!B256</f>
        <v>EP_MAP_PSAL_003</v>
      </c>
      <c r="B304" s="12" t="str">
        <f>Products.20201007!A256</f>
        <v>PSAL</v>
      </c>
      <c r="C304" s="12" t="str">
        <f>Products.20201007!J256</f>
        <v>INT</v>
      </c>
      <c r="D304" s="50" t="s">
        <v>1780</v>
      </c>
      <c r="E304" s="50"/>
      <c r="F304" s="50"/>
      <c r="G304" s="50"/>
      <c r="H304" s="201" t="e">
        <f t="shared" si="15"/>
        <v>#DIV/0!</v>
      </c>
      <c r="I304" s="50"/>
      <c r="J304" s="50"/>
      <c r="K304" s="201" t="e">
        <f t="shared" si="16"/>
        <v>#DIV/0!</v>
      </c>
      <c r="L304" s="50"/>
      <c r="M304" s="50"/>
      <c r="N304" s="201" t="e">
        <f t="shared" si="17"/>
        <v>#DIV/0!</v>
      </c>
      <c r="O304" s="50"/>
      <c r="P304" s="50"/>
      <c r="Q304" s="201" t="e">
        <f t="shared" si="18"/>
        <v>#DIV/0!</v>
      </c>
      <c r="R304" s="50"/>
      <c r="S304" s="50"/>
      <c r="T304" s="201" t="e">
        <f t="shared" si="19"/>
        <v>#DIV/0!</v>
      </c>
    </row>
    <row r="305" spans="1:20">
      <c r="A305" s="13" t="str">
        <f>Products.20201007!B257</f>
        <v>EP_MAP_RVFL_001</v>
      </c>
      <c r="B305" s="12" t="str">
        <f>Products.20201007!A257</f>
        <v>RVFL</v>
      </c>
      <c r="C305" s="12" t="str">
        <f>Products.20201007!J257</f>
        <v>INT</v>
      </c>
      <c r="D305" s="50" t="s">
        <v>1780</v>
      </c>
      <c r="E305" s="50"/>
      <c r="F305" s="50"/>
      <c r="G305" s="50"/>
      <c r="H305" s="201" t="e">
        <f t="shared" si="15"/>
        <v>#DIV/0!</v>
      </c>
      <c r="I305" s="50"/>
      <c r="J305" s="50"/>
      <c r="K305" s="201" t="e">
        <f t="shared" si="16"/>
        <v>#DIV/0!</v>
      </c>
      <c r="L305" s="50"/>
      <c r="M305" s="50"/>
      <c r="N305" s="201" t="e">
        <f t="shared" si="17"/>
        <v>#DIV/0!</v>
      </c>
      <c r="O305" s="50"/>
      <c r="P305" s="50"/>
      <c r="Q305" s="201" t="e">
        <f t="shared" si="18"/>
        <v>#DIV/0!</v>
      </c>
      <c r="R305" s="50"/>
      <c r="S305" s="50"/>
      <c r="T305" s="201" t="e">
        <f t="shared" si="19"/>
        <v>#DIV/0!</v>
      </c>
    </row>
    <row r="306" spans="1:20">
      <c r="A306" s="13" t="str">
        <f>Products.20201007!B258</f>
        <v>EP_MAP_WIND_001</v>
      </c>
      <c r="B306" s="12" t="str">
        <f>Products.20201007!A258</f>
        <v>WIND</v>
      </c>
      <c r="C306" s="12" t="str">
        <f>Products.20201007!J258</f>
        <v>INT</v>
      </c>
      <c r="D306" s="50" t="s">
        <v>1780</v>
      </c>
      <c r="E306" s="50"/>
      <c r="F306" s="50"/>
      <c r="G306" s="50"/>
      <c r="H306" s="201" t="e">
        <f t="shared" si="15"/>
        <v>#DIV/0!</v>
      </c>
      <c r="I306" s="50">
        <v>1169</v>
      </c>
      <c r="J306" s="50"/>
      <c r="K306" s="201" t="e">
        <f t="shared" si="16"/>
        <v>#DIV/0!</v>
      </c>
      <c r="L306" s="50"/>
      <c r="M306" s="50"/>
      <c r="N306" s="201" t="e">
        <f t="shared" si="17"/>
        <v>#DIV/0!</v>
      </c>
      <c r="O306" s="50"/>
      <c r="P306" s="50"/>
      <c r="Q306" s="201" t="e">
        <f t="shared" si="18"/>
        <v>#DIV/0!</v>
      </c>
      <c r="R306" s="50"/>
      <c r="S306" s="50"/>
      <c r="T306" s="201" t="e">
        <f t="shared" si="19"/>
        <v>#DIV/0!</v>
      </c>
    </row>
    <row r="307" spans="1:20">
      <c r="A307" s="13" t="str">
        <f>Products.20201007!B259</f>
        <v>EP_MAP_WAVE_001</v>
      </c>
      <c r="B307" s="12" t="str">
        <f>Products.20201007!A259</f>
        <v>WAVE</v>
      </c>
      <c r="C307" s="12" t="str">
        <f>Products.20201007!J259</f>
        <v>INT</v>
      </c>
      <c r="D307" s="50" t="s">
        <v>1780</v>
      </c>
      <c r="E307" s="50"/>
      <c r="F307" s="50"/>
      <c r="G307" s="50"/>
      <c r="H307" s="201" t="e">
        <f t="shared" ref="H307:H370" si="20">(F307-G307)/G307</f>
        <v>#DIV/0!</v>
      </c>
      <c r="I307" s="50">
        <v>42</v>
      </c>
      <c r="J307" s="50"/>
      <c r="K307" s="201" t="e">
        <f t="shared" ref="K307:K370" si="21">(I307-J307)/J307</f>
        <v>#DIV/0!</v>
      </c>
      <c r="L307" s="50"/>
      <c r="M307" s="50"/>
      <c r="N307" s="201" t="e">
        <f t="shared" ref="N307:N370" si="22">(L307-M307)/M307</f>
        <v>#DIV/0!</v>
      </c>
      <c r="O307" s="50"/>
      <c r="P307" s="50"/>
      <c r="Q307" s="201" t="e">
        <f t="shared" ref="Q307:Q370" si="23">(O307-P307)/P307</f>
        <v>#DIV/0!</v>
      </c>
      <c r="R307" s="50"/>
      <c r="S307" s="50"/>
      <c r="T307" s="201" t="e">
        <f t="shared" ref="T307:T370" si="24">(R307-S307)/S307</f>
        <v>#DIV/0!</v>
      </c>
    </row>
    <row r="308" spans="1:20">
      <c r="A308" s="13" t="str">
        <f>Products.20201007!B260</f>
        <v>EP_MAP_TSMA_001</v>
      </c>
      <c r="B308" s="12" t="str">
        <f>Products.20201007!A260</f>
        <v>TSMA</v>
      </c>
      <c r="C308" s="12" t="str">
        <f>Products.20201007!J260</f>
        <v>INT</v>
      </c>
      <c r="D308" s="50" t="s">
        <v>1780</v>
      </c>
      <c r="E308" s="50"/>
      <c r="F308" s="50"/>
      <c r="G308" s="50"/>
      <c r="H308" s="201" t="e">
        <f t="shared" si="20"/>
        <v>#DIV/0!</v>
      </c>
      <c r="I308" s="50"/>
      <c r="J308" s="50"/>
      <c r="K308" s="201" t="e">
        <f t="shared" si="21"/>
        <v>#DIV/0!</v>
      </c>
      <c r="L308" s="50"/>
      <c r="M308" s="50"/>
      <c r="N308" s="201" t="e">
        <f t="shared" si="22"/>
        <v>#DIV/0!</v>
      </c>
      <c r="O308" s="50"/>
      <c r="P308" s="50"/>
      <c r="Q308" s="201" t="e">
        <f t="shared" si="23"/>
        <v>#DIV/0!</v>
      </c>
      <c r="R308" s="50"/>
      <c r="S308" s="50"/>
      <c r="T308" s="201" t="e">
        <f t="shared" si="24"/>
        <v>#DIV/0!</v>
      </c>
    </row>
    <row r="309" spans="1:20">
      <c r="A309" s="13" t="str">
        <f>Products.20201007!B261</f>
        <v>EP_MAP_EINR_001</v>
      </c>
      <c r="B309" s="12" t="str">
        <f>Products.20201007!A261</f>
        <v>UWNO</v>
      </c>
      <c r="C309" s="12" t="str">
        <f>Products.20201007!J261</f>
        <v>INT</v>
      </c>
      <c r="D309" s="50" t="s">
        <v>1780</v>
      </c>
      <c r="E309" s="50"/>
      <c r="F309" s="50"/>
      <c r="G309" s="50"/>
      <c r="H309" s="201" t="e">
        <f t="shared" si="20"/>
        <v>#DIV/0!</v>
      </c>
      <c r="I309" s="50"/>
      <c r="J309" s="50"/>
      <c r="K309" s="201" t="e">
        <f t="shared" si="21"/>
        <v>#DIV/0!</v>
      </c>
      <c r="L309" s="50"/>
      <c r="M309" s="50"/>
      <c r="N309" s="201" t="e">
        <f t="shared" si="22"/>
        <v>#DIV/0!</v>
      </c>
      <c r="O309" s="50"/>
      <c r="P309" s="50"/>
      <c r="Q309" s="201" t="e">
        <f t="shared" si="23"/>
        <v>#DIV/0!</v>
      </c>
      <c r="R309" s="50"/>
      <c r="S309" s="50"/>
      <c r="T309" s="201" t="e">
        <f t="shared" si="24"/>
        <v>#DIV/0!</v>
      </c>
    </row>
    <row r="310" spans="1:20">
      <c r="A310" s="13" t="str">
        <f>Products.20201007!B262</f>
        <v>EP_MAP_EINR_002</v>
      </c>
      <c r="B310" s="12" t="str">
        <f>Products.20201007!A262</f>
        <v>UWNO</v>
      </c>
      <c r="C310" s="12" t="str">
        <f>Products.20201007!J262</f>
        <v>INT</v>
      </c>
      <c r="D310" s="50" t="s">
        <v>1780</v>
      </c>
      <c r="E310" s="50"/>
      <c r="F310" s="50"/>
      <c r="G310" s="50"/>
      <c r="H310" s="201" t="e">
        <f t="shared" si="20"/>
        <v>#DIV/0!</v>
      </c>
      <c r="I310" s="50"/>
      <c r="J310" s="50"/>
      <c r="K310" s="201" t="e">
        <f t="shared" si="21"/>
        <v>#DIV/0!</v>
      </c>
      <c r="L310" s="50"/>
      <c r="M310" s="50"/>
      <c r="N310" s="201" t="e">
        <f t="shared" si="22"/>
        <v>#DIV/0!</v>
      </c>
      <c r="O310" s="50"/>
      <c r="P310" s="50"/>
      <c r="Q310" s="201" t="e">
        <f t="shared" si="23"/>
        <v>#DIV/0!</v>
      </c>
      <c r="R310" s="50"/>
      <c r="S310" s="50"/>
      <c r="T310" s="201" t="e">
        <f t="shared" si="24"/>
        <v>#DIV/0!</v>
      </c>
    </row>
    <row r="311" spans="1:20">
      <c r="A311" s="13" t="str">
        <f>Products.20201007!B263</f>
        <v>EP_MAP_SLEV_001</v>
      </c>
      <c r="B311" s="12" t="str">
        <f>Products.20201007!A263</f>
        <v>SLEV</v>
      </c>
      <c r="C311" s="12" t="str">
        <f>Products.20201007!J263</f>
        <v>INT</v>
      </c>
      <c r="D311" s="50" t="s">
        <v>1780</v>
      </c>
      <c r="E311" s="50"/>
      <c r="F311" s="50"/>
      <c r="G311" s="50"/>
      <c r="H311" s="201" t="e">
        <f t="shared" si="20"/>
        <v>#DIV/0!</v>
      </c>
      <c r="I311" s="50"/>
      <c r="J311" s="50"/>
      <c r="K311" s="201" t="e">
        <f t="shared" si="21"/>
        <v>#DIV/0!</v>
      </c>
      <c r="L311" s="50"/>
      <c r="M311" s="50"/>
      <c r="N311" s="201" t="e">
        <f t="shared" si="22"/>
        <v>#DIV/0!</v>
      </c>
      <c r="O311" s="50"/>
      <c r="P311" s="50"/>
      <c r="Q311" s="201" t="e">
        <f t="shared" si="23"/>
        <v>#DIV/0!</v>
      </c>
      <c r="R311" s="50"/>
      <c r="S311" s="50"/>
      <c r="T311" s="201" t="e">
        <f t="shared" si="24"/>
        <v>#DIV/0!</v>
      </c>
    </row>
    <row r="312" spans="1:20">
      <c r="A312" s="13" t="str">
        <f>Products.20201007!B264</f>
        <v>EP_MAP_SLEV_002</v>
      </c>
      <c r="B312" s="12" t="str">
        <f>Products.20201007!A264</f>
        <v>SLEV</v>
      </c>
      <c r="C312" s="12" t="str">
        <f>Products.20201007!J264</f>
        <v>INT</v>
      </c>
      <c r="D312" s="50" t="s">
        <v>1780</v>
      </c>
      <c r="E312" s="50"/>
      <c r="F312" s="50"/>
      <c r="G312" s="50"/>
      <c r="H312" s="201" t="e">
        <f t="shared" si="20"/>
        <v>#DIV/0!</v>
      </c>
      <c r="I312" s="50"/>
      <c r="J312" s="50"/>
      <c r="K312" s="201" t="e">
        <f t="shared" si="21"/>
        <v>#DIV/0!</v>
      </c>
      <c r="L312" s="50"/>
      <c r="M312" s="50"/>
      <c r="N312" s="201" t="e">
        <f t="shared" si="22"/>
        <v>#DIV/0!</v>
      </c>
      <c r="O312" s="50"/>
      <c r="P312" s="50"/>
      <c r="Q312" s="201" t="e">
        <f t="shared" si="23"/>
        <v>#DIV/0!</v>
      </c>
      <c r="R312" s="50"/>
      <c r="S312" s="50"/>
      <c r="T312" s="201" t="e">
        <f t="shared" si="24"/>
        <v>#DIV/0!</v>
      </c>
    </row>
    <row r="313" spans="1:20">
      <c r="A313" s="13" t="str">
        <f>Products.20201007!B265</f>
        <v>EP_MAP_SLEV_003</v>
      </c>
      <c r="B313" s="12" t="str">
        <f>Products.20201007!A265</f>
        <v>SLEV</v>
      </c>
      <c r="C313" s="12" t="str">
        <f>Products.20201007!J265</f>
        <v>INT</v>
      </c>
      <c r="D313" s="50" t="s">
        <v>1780</v>
      </c>
      <c r="E313" s="50"/>
      <c r="F313" s="50"/>
      <c r="G313" s="50"/>
      <c r="H313" s="201" t="e">
        <f t="shared" si="20"/>
        <v>#DIV/0!</v>
      </c>
      <c r="I313" s="50"/>
      <c r="J313" s="50"/>
      <c r="K313" s="201" t="e">
        <f t="shared" si="21"/>
        <v>#DIV/0!</v>
      </c>
      <c r="L313" s="50"/>
      <c r="M313" s="50"/>
      <c r="N313" s="201" t="e">
        <f t="shared" si="22"/>
        <v>#DIV/0!</v>
      </c>
      <c r="O313" s="50"/>
      <c r="P313" s="50"/>
      <c r="Q313" s="201" t="e">
        <f t="shared" si="23"/>
        <v>#DIV/0!</v>
      </c>
      <c r="R313" s="50"/>
      <c r="S313" s="50"/>
      <c r="T313" s="201" t="e">
        <f t="shared" si="24"/>
        <v>#DIV/0!</v>
      </c>
    </row>
    <row r="314" spans="1:20">
      <c r="A314" s="13" t="str">
        <f>Products.20201007!B266</f>
        <v>EP_MAP_SLEV_004</v>
      </c>
      <c r="B314" s="12" t="str">
        <f>Products.20201007!A266</f>
        <v>SLEV</v>
      </c>
      <c r="C314" s="12" t="str">
        <f>Products.20201007!J266</f>
        <v>INT</v>
      </c>
      <c r="D314" s="50" t="s">
        <v>1780</v>
      </c>
      <c r="E314" s="50"/>
      <c r="F314" s="50"/>
      <c r="G314" s="50"/>
      <c r="H314" s="201" t="e">
        <f t="shared" si="20"/>
        <v>#DIV/0!</v>
      </c>
      <c r="I314" s="50"/>
      <c r="J314" s="50"/>
      <c r="K314" s="201" t="e">
        <f t="shared" si="21"/>
        <v>#DIV/0!</v>
      </c>
      <c r="L314" s="50"/>
      <c r="M314" s="50"/>
      <c r="N314" s="201" t="e">
        <f t="shared" si="22"/>
        <v>#DIV/0!</v>
      </c>
      <c r="O314" s="50"/>
      <c r="P314" s="50"/>
      <c r="Q314" s="201" t="e">
        <f t="shared" si="23"/>
        <v>#DIV/0!</v>
      </c>
      <c r="R314" s="50"/>
      <c r="S314" s="50"/>
      <c r="T314" s="201" t="e">
        <f t="shared" si="24"/>
        <v>#DIV/0!</v>
      </c>
    </row>
    <row r="315" spans="1:20">
      <c r="A315" s="13" t="str">
        <f>Products.20201007!B267</f>
        <v>EP_MAP_SLEV_005</v>
      </c>
      <c r="B315" s="12" t="str">
        <f>Products.20201007!A267</f>
        <v>SLEV</v>
      </c>
      <c r="C315" s="12" t="str">
        <f>Products.20201007!J267</f>
        <v>INT</v>
      </c>
      <c r="D315" s="50" t="s">
        <v>1780</v>
      </c>
      <c r="E315" s="50"/>
      <c r="F315" s="50"/>
      <c r="G315" s="50"/>
      <c r="H315" s="201" t="e">
        <f t="shared" si="20"/>
        <v>#DIV/0!</v>
      </c>
      <c r="I315" s="50"/>
      <c r="J315" s="50"/>
      <c r="K315" s="201" t="e">
        <f t="shared" si="21"/>
        <v>#DIV/0!</v>
      </c>
      <c r="L315" s="50"/>
      <c r="M315" s="50"/>
      <c r="N315" s="201" t="e">
        <f t="shared" si="22"/>
        <v>#DIV/0!</v>
      </c>
      <c r="O315" s="50"/>
      <c r="P315" s="50"/>
      <c r="Q315" s="201" t="e">
        <f t="shared" si="23"/>
        <v>#DIV/0!</v>
      </c>
      <c r="R315" s="50"/>
      <c r="S315" s="50"/>
      <c r="T315" s="201" t="e">
        <f t="shared" si="24"/>
        <v>#DIV/0!</v>
      </c>
    </row>
    <row r="316" spans="1:20">
      <c r="A316" s="13" t="str">
        <f>Products.20201007!B268</f>
        <v>EP_MAP_SIEX_001</v>
      </c>
      <c r="B316" s="12" t="str">
        <f>Products.20201007!A268</f>
        <v>SIEX</v>
      </c>
      <c r="C316" s="12" t="str">
        <f>Products.20201007!J268</f>
        <v>INT</v>
      </c>
      <c r="D316" s="50" t="s">
        <v>1780</v>
      </c>
      <c r="E316" s="50"/>
      <c r="F316" s="50"/>
      <c r="G316" s="50"/>
      <c r="H316" s="201" t="e">
        <f t="shared" si="20"/>
        <v>#DIV/0!</v>
      </c>
      <c r="I316" s="50"/>
      <c r="J316" s="50"/>
      <c r="K316" s="201" t="e">
        <f t="shared" si="21"/>
        <v>#DIV/0!</v>
      </c>
      <c r="L316" s="50"/>
      <c r="M316" s="50"/>
      <c r="N316" s="201" t="e">
        <f t="shared" si="22"/>
        <v>#DIV/0!</v>
      </c>
      <c r="O316" s="50"/>
      <c r="P316" s="50"/>
      <c r="Q316" s="201" t="e">
        <f t="shared" si="23"/>
        <v>#DIV/0!</v>
      </c>
      <c r="R316" s="50"/>
      <c r="S316" s="50"/>
      <c r="T316" s="201" t="e">
        <f t="shared" si="24"/>
        <v>#DIV/0!</v>
      </c>
    </row>
    <row r="317" spans="1:20">
      <c r="A317" s="13" t="str">
        <f>Products.20201007!B269</f>
        <v>EP_MAP_SIEX_002</v>
      </c>
      <c r="B317" s="12" t="str">
        <f>Products.20201007!A269</f>
        <v>SIEX</v>
      </c>
      <c r="C317" s="12" t="str">
        <f>Products.20201007!J269</f>
        <v>INT</v>
      </c>
      <c r="D317" s="50" t="s">
        <v>1780</v>
      </c>
      <c r="E317" s="50"/>
      <c r="F317" s="50"/>
      <c r="G317" s="50"/>
      <c r="H317" s="201" t="e">
        <f t="shared" si="20"/>
        <v>#DIV/0!</v>
      </c>
      <c r="I317" s="50"/>
      <c r="J317" s="50"/>
      <c r="K317" s="201" t="e">
        <f t="shared" si="21"/>
        <v>#DIV/0!</v>
      </c>
      <c r="L317" s="50"/>
      <c r="M317" s="50"/>
      <c r="N317" s="201" t="e">
        <f t="shared" si="22"/>
        <v>#DIV/0!</v>
      </c>
      <c r="O317" s="50"/>
      <c r="P317" s="50"/>
      <c r="Q317" s="201" t="e">
        <f t="shared" si="23"/>
        <v>#DIV/0!</v>
      </c>
      <c r="R317" s="50"/>
      <c r="S317" s="50"/>
      <c r="T317" s="201" t="e">
        <f t="shared" si="24"/>
        <v>#DIV/0!</v>
      </c>
    </row>
    <row r="318" spans="1:20">
      <c r="A318" s="13" t="str">
        <f>Products.20201007!B270</f>
        <v>EP_MAP_PSAL_004</v>
      </c>
      <c r="B318" s="12" t="str">
        <f>Products.20201007!A270</f>
        <v>PSAL</v>
      </c>
      <c r="C318" s="12" t="str">
        <f>Products.20201007!J270</f>
        <v>INT</v>
      </c>
      <c r="D318" s="50" t="s">
        <v>1780</v>
      </c>
      <c r="E318" s="50"/>
      <c r="F318" s="50"/>
      <c r="G318" s="50"/>
      <c r="H318" s="201" t="e">
        <f t="shared" si="20"/>
        <v>#DIV/0!</v>
      </c>
      <c r="I318" s="50"/>
      <c r="J318" s="50"/>
      <c r="K318" s="201" t="e">
        <f t="shared" si="21"/>
        <v>#DIV/0!</v>
      </c>
      <c r="L318" s="50"/>
      <c r="M318" s="50"/>
      <c r="N318" s="201" t="e">
        <f t="shared" si="22"/>
        <v>#DIV/0!</v>
      </c>
      <c r="O318" s="50"/>
      <c r="P318" s="50"/>
      <c r="Q318" s="201" t="e">
        <f t="shared" si="23"/>
        <v>#DIV/0!</v>
      </c>
      <c r="R318" s="50"/>
      <c r="S318" s="50"/>
      <c r="T318" s="201" t="e">
        <f t="shared" si="24"/>
        <v>#DIV/0!</v>
      </c>
    </row>
    <row r="319" spans="1:20">
      <c r="A319" s="13" t="str">
        <f>Products.20201007!B271</f>
        <v>EP_MAP_RFVL_001</v>
      </c>
      <c r="B319" s="12" t="str">
        <f>Products.20201007!A271</f>
        <v>RFVL</v>
      </c>
      <c r="C319" s="12" t="str">
        <f>Products.20201007!J271</f>
        <v>INT</v>
      </c>
      <c r="D319" s="50" t="s">
        <v>1780</v>
      </c>
      <c r="E319" s="50"/>
      <c r="F319" s="50"/>
      <c r="G319" s="50"/>
      <c r="H319" s="201" t="e">
        <f t="shared" si="20"/>
        <v>#DIV/0!</v>
      </c>
      <c r="I319" s="50"/>
      <c r="J319" s="50"/>
      <c r="K319" s="201" t="e">
        <f t="shared" si="21"/>
        <v>#DIV/0!</v>
      </c>
      <c r="L319" s="50"/>
      <c r="M319" s="50"/>
      <c r="N319" s="201" t="e">
        <f t="shared" si="22"/>
        <v>#DIV/0!</v>
      </c>
      <c r="O319" s="50"/>
      <c r="P319" s="50"/>
      <c r="Q319" s="201" t="e">
        <f t="shared" si="23"/>
        <v>#DIV/0!</v>
      </c>
      <c r="R319" s="50"/>
      <c r="S319" s="50"/>
      <c r="T319" s="201" t="e">
        <f t="shared" si="24"/>
        <v>#DIV/0!</v>
      </c>
    </row>
    <row r="320" spans="1:20">
      <c r="A320" s="13" t="str">
        <f>Products.20201007!B272</f>
        <v>EP_TDS_INT_HCXX_HF_GR_NRT</v>
      </c>
      <c r="B320" s="12" t="str">
        <f>Products.20201007!A272</f>
        <v>HCXX</v>
      </c>
      <c r="C320" s="12" t="str">
        <f>Products.20201007!J272</f>
        <v>INT</v>
      </c>
      <c r="D320" s="50" t="s">
        <v>1779</v>
      </c>
      <c r="E320" s="50"/>
      <c r="F320" s="50"/>
      <c r="G320" s="50"/>
      <c r="H320" s="201" t="e">
        <f t="shared" si="20"/>
        <v>#DIV/0!</v>
      </c>
      <c r="I320" s="50"/>
      <c r="J320" s="50"/>
      <c r="K320" s="201" t="e">
        <f t="shared" si="21"/>
        <v>#DIV/0!</v>
      </c>
      <c r="L320" s="50">
        <v>0</v>
      </c>
      <c r="M320" s="50">
        <v>0</v>
      </c>
      <c r="N320" s="201" t="e">
        <f t="shared" si="22"/>
        <v>#DIV/0!</v>
      </c>
      <c r="O320" s="50"/>
      <c r="P320" s="50">
        <v>0</v>
      </c>
      <c r="Q320" s="201" t="e">
        <f t="shared" si="23"/>
        <v>#DIV/0!</v>
      </c>
      <c r="R320" s="50"/>
      <c r="S320" s="50"/>
      <c r="T320" s="201" t="e">
        <f t="shared" si="24"/>
        <v>#DIV/0!</v>
      </c>
    </row>
    <row r="321" spans="1:20">
      <c r="A321" s="13" t="str">
        <f>Products.20201007!B273</f>
        <v>EP_TDS_INT_HCXX_HF_GR_NRT</v>
      </c>
      <c r="B321" s="12" t="str">
        <f>Products.20201007!A273</f>
        <v>HCXX</v>
      </c>
      <c r="C321" s="12" t="str">
        <f>Products.20201007!J273</f>
        <v>INT</v>
      </c>
      <c r="D321" s="50" t="s">
        <v>1779</v>
      </c>
      <c r="E321" s="50"/>
      <c r="F321" s="50"/>
      <c r="G321" s="50"/>
      <c r="H321" s="201" t="e">
        <f t="shared" si="20"/>
        <v>#DIV/0!</v>
      </c>
      <c r="I321" s="50"/>
      <c r="J321" s="50"/>
      <c r="K321" s="201" t="e">
        <f t="shared" si="21"/>
        <v>#DIV/0!</v>
      </c>
      <c r="L321" s="50">
        <v>0</v>
      </c>
      <c r="M321" s="50">
        <v>0</v>
      </c>
      <c r="N321" s="201" t="e">
        <f t="shared" si="22"/>
        <v>#DIV/0!</v>
      </c>
      <c r="O321" s="50"/>
      <c r="P321" s="50">
        <v>0</v>
      </c>
      <c r="Q321" s="201" t="e">
        <f t="shared" si="23"/>
        <v>#DIV/0!</v>
      </c>
      <c r="R321" s="50"/>
      <c r="S321" s="50"/>
      <c r="T321" s="201" t="e">
        <f t="shared" si="24"/>
        <v>#DIV/0!</v>
      </c>
    </row>
    <row r="322" spans="1:20">
      <c r="A322" s="13" t="str">
        <f>Products.20201007!B274</f>
        <v>EP_TDS_CMS_SIEX_SA_GR_NRT</v>
      </c>
      <c r="B322" s="12" t="str">
        <f>Products.20201007!A274</f>
        <v>SIEX</v>
      </c>
      <c r="C322" s="12" t="str">
        <f>Products.20201007!J274</f>
        <v>EXT</v>
      </c>
      <c r="D322" s="50" t="s">
        <v>1779</v>
      </c>
      <c r="E322" s="50"/>
      <c r="F322" s="50"/>
      <c r="G322" s="50"/>
      <c r="H322" s="201" t="e">
        <f t="shared" si="20"/>
        <v>#DIV/0!</v>
      </c>
      <c r="I322" s="50"/>
      <c r="J322" s="50"/>
      <c r="K322" s="201" t="e">
        <f t="shared" si="21"/>
        <v>#DIV/0!</v>
      </c>
      <c r="L322" s="50">
        <v>0</v>
      </c>
      <c r="M322" s="50">
        <v>0</v>
      </c>
      <c r="N322" s="201" t="e">
        <f t="shared" si="22"/>
        <v>#DIV/0!</v>
      </c>
      <c r="O322" s="50"/>
      <c r="P322" s="50">
        <v>0</v>
      </c>
      <c r="Q322" s="201" t="e">
        <f t="shared" si="23"/>
        <v>#DIV/0!</v>
      </c>
      <c r="R322" s="50"/>
      <c r="S322" s="50"/>
      <c r="T322" s="201" t="e">
        <f t="shared" si="24"/>
        <v>#DIV/0!</v>
      </c>
    </row>
    <row r="323" spans="1:20">
      <c r="A323" s="13" t="str">
        <f>Products.20201007!B275</f>
        <v>EP_TDS_UHS_SLEV_TG_TS_NRT</v>
      </c>
      <c r="B323" s="12" t="str">
        <f>Products.20201007!A275</f>
        <v>SLEV</v>
      </c>
      <c r="C323" s="12" t="str">
        <f>Products.20201007!J275</f>
        <v>EXT</v>
      </c>
      <c r="D323" s="50" t="s">
        <v>1779</v>
      </c>
      <c r="E323" s="50"/>
      <c r="F323" s="50"/>
      <c r="G323" s="50"/>
      <c r="H323" s="201" t="e">
        <f t="shared" si="20"/>
        <v>#DIV/0!</v>
      </c>
      <c r="I323" s="50"/>
      <c r="J323" s="50"/>
      <c r="K323" s="201" t="e">
        <f t="shared" si="21"/>
        <v>#DIV/0!</v>
      </c>
      <c r="L323" s="50">
        <v>0</v>
      </c>
      <c r="M323" s="50">
        <v>0</v>
      </c>
      <c r="N323" s="201" t="e">
        <f t="shared" si="22"/>
        <v>#DIV/0!</v>
      </c>
      <c r="O323" s="50"/>
      <c r="P323" s="50">
        <v>0</v>
      </c>
      <c r="Q323" s="201" t="e">
        <f t="shared" si="23"/>
        <v>#DIV/0!</v>
      </c>
      <c r="R323" s="50"/>
      <c r="S323" s="50"/>
      <c r="T323" s="201" t="e">
        <f t="shared" si="24"/>
        <v>#DIV/0!</v>
      </c>
    </row>
    <row r="324" spans="1:20">
      <c r="A324" s="13" t="str">
        <f>Products.20201007!B276</f>
        <v>EP_TDS_CMS_TEMP_SA_GR_NRT</v>
      </c>
      <c r="B324" s="12" t="str">
        <f>Products.20201007!A276</f>
        <v>TEMP</v>
      </c>
      <c r="C324" s="12" t="str">
        <f>Products.20201007!J276</f>
        <v>EXT</v>
      </c>
      <c r="D324" s="50" t="s">
        <v>1779</v>
      </c>
      <c r="E324" s="50"/>
      <c r="F324" s="50"/>
      <c r="G324" s="50"/>
      <c r="H324" s="201" t="e">
        <f t="shared" si="20"/>
        <v>#DIV/0!</v>
      </c>
      <c r="I324" s="50"/>
      <c r="J324" s="50"/>
      <c r="K324" s="201" t="e">
        <f t="shared" si="21"/>
        <v>#DIV/0!</v>
      </c>
      <c r="L324" s="50">
        <v>0</v>
      </c>
      <c r="M324" s="50">
        <v>0</v>
      </c>
      <c r="N324" s="201" t="e">
        <f t="shared" si="22"/>
        <v>#DIV/0!</v>
      </c>
      <c r="O324" s="50"/>
      <c r="P324" s="50">
        <v>0</v>
      </c>
      <c r="Q324" s="201" t="e">
        <f t="shared" si="23"/>
        <v>#DIV/0!</v>
      </c>
      <c r="R324" s="50"/>
      <c r="S324" s="50"/>
      <c r="T324" s="201" t="e">
        <f t="shared" si="24"/>
        <v>#DIV/0!</v>
      </c>
    </row>
    <row r="325" spans="1:20">
      <c r="A325" s="13" t="str">
        <f>Products.20201007!B277</f>
        <v>EP_TDS_SDN_TEMP_XX_GR_CLI</v>
      </c>
      <c r="B325" s="12" t="str">
        <f>Products.20201007!A277</f>
        <v>TEMP</v>
      </c>
      <c r="C325" s="12" t="str">
        <f>Products.20201007!J277</f>
        <v>EXT</v>
      </c>
      <c r="D325" s="50" t="s">
        <v>1779</v>
      </c>
      <c r="E325" s="50"/>
      <c r="F325" s="50"/>
      <c r="G325" s="50"/>
      <c r="H325" s="201" t="e">
        <f t="shared" si="20"/>
        <v>#DIV/0!</v>
      </c>
      <c r="I325" s="50"/>
      <c r="J325" s="50"/>
      <c r="K325" s="201" t="e">
        <f t="shared" si="21"/>
        <v>#DIV/0!</v>
      </c>
      <c r="L325" s="50">
        <v>95</v>
      </c>
      <c r="M325" s="50">
        <v>46</v>
      </c>
      <c r="N325" s="201">
        <f t="shared" si="22"/>
        <v>1.0652173913043479</v>
      </c>
      <c r="O325" s="50"/>
      <c r="P325" s="50">
        <v>7</v>
      </c>
      <c r="Q325" s="201">
        <f t="shared" si="23"/>
        <v>-1</v>
      </c>
      <c r="R325" s="50"/>
      <c r="S325" s="50"/>
      <c r="T325" s="201" t="e">
        <f t="shared" si="24"/>
        <v>#DIV/0!</v>
      </c>
    </row>
    <row r="326" spans="1:20">
      <c r="A326" s="13" t="str">
        <f>Products.20201007!B278</f>
        <v>EP_TDS_INT_UWNO_XX_GR_XXX</v>
      </c>
      <c r="B326" s="12" t="str">
        <f>Products.20201007!A278</f>
        <v>UWNO</v>
      </c>
      <c r="C326" s="12" t="str">
        <f>Products.20201007!J278</f>
        <v>INT</v>
      </c>
      <c r="D326" s="50" t="s">
        <v>1779</v>
      </c>
      <c r="E326" s="50"/>
      <c r="F326" s="50"/>
      <c r="G326" s="50"/>
      <c r="H326" s="201" t="e">
        <f t="shared" si="20"/>
        <v>#DIV/0!</v>
      </c>
      <c r="I326" s="50"/>
      <c r="J326" s="50"/>
      <c r="K326" s="201" t="e">
        <f t="shared" si="21"/>
        <v>#DIV/0!</v>
      </c>
      <c r="L326" s="50">
        <v>0</v>
      </c>
      <c r="M326" s="50">
        <v>0</v>
      </c>
      <c r="N326" s="201" t="e">
        <f t="shared" si="22"/>
        <v>#DIV/0!</v>
      </c>
      <c r="O326" s="50"/>
      <c r="P326" s="50">
        <v>0</v>
      </c>
      <c r="Q326" s="201" t="e">
        <f t="shared" si="23"/>
        <v>#DIV/0!</v>
      </c>
      <c r="R326" s="50"/>
      <c r="S326" s="50"/>
      <c r="T326" s="201" t="e">
        <f t="shared" si="24"/>
        <v>#DIV/0!</v>
      </c>
    </row>
    <row r="327" spans="1:20">
      <c r="A327" s="13" t="str">
        <f>Products.20201007!B279</f>
        <v>EP_TDS_INT_TSMA_XX_GR_EUR</v>
      </c>
      <c r="B327" s="12" t="str">
        <f>Products.20201007!A279</f>
        <v>TURB</v>
      </c>
      <c r="C327" s="12" t="str">
        <f>Products.20201007!J279</f>
        <v>INT</v>
      </c>
      <c r="D327" s="50" t="s">
        <v>1779</v>
      </c>
      <c r="E327" s="50"/>
      <c r="F327" s="50"/>
      <c r="G327" s="50"/>
      <c r="H327" s="201" t="e">
        <f t="shared" si="20"/>
        <v>#DIV/0!</v>
      </c>
      <c r="I327" s="50"/>
      <c r="J327" s="50"/>
      <c r="K327" s="201" t="e">
        <f t="shared" si="21"/>
        <v>#DIV/0!</v>
      </c>
      <c r="L327" s="50">
        <v>0</v>
      </c>
      <c r="M327" s="50">
        <v>0</v>
      </c>
      <c r="N327" s="201" t="e">
        <f t="shared" si="22"/>
        <v>#DIV/0!</v>
      </c>
      <c r="O327" s="50"/>
      <c r="P327" s="50">
        <v>0</v>
      </c>
      <c r="Q327" s="201" t="e">
        <f t="shared" si="23"/>
        <v>#DIV/0!</v>
      </c>
      <c r="R327" s="50"/>
      <c r="S327" s="50"/>
      <c r="T327" s="201" t="e">
        <f t="shared" si="24"/>
        <v>#DIV/0!</v>
      </c>
    </row>
    <row r="328" spans="1:20">
      <c r="A328" s="13" t="str">
        <f>Products.20201007!B280</f>
        <v>EP_TDS_CMS_PSAL_XX_GR_C51</v>
      </c>
      <c r="B328" s="12" t="str">
        <f>Products.20201007!A280</f>
        <v>TEMP</v>
      </c>
      <c r="C328" s="12" t="str">
        <f>Products.20201007!J280</f>
        <v>EXT</v>
      </c>
      <c r="D328" s="50" t="s">
        <v>1779</v>
      </c>
      <c r="E328" s="50"/>
      <c r="F328" s="50"/>
      <c r="G328" s="50"/>
      <c r="H328" s="201" t="e">
        <f t="shared" si="20"/>
        <v>#DIV/0!</v>
      </c>
      <c r="I328" s="50"/>
      <c r="J328" s="50"/>
      <c r="K328" s="201" t="e">
        <f t="shared" si="21"/>
        <v>#DIV/0!</v>
      </c>
      <c r="L328" s="50">
        <v>0</v>
      </c>
      <c r="M328" s="50">
        <v>0</v>
      </c>
      <c r="N328" s="201" t="e">
        <f t="shared" si="22"/>
        <v>#DIV/0!</v>
      </c>
      <c r="O328" s="50"/>
      <c r="P328" s="50">
        <v>0</v>
      </c>
      <c r="Q328" s="201" t="e">
        <f t="shared" si="23"/>
        <v>#DIV/0!</v>
      </c>
      <c r="R328" s="50"/>
      <c r="S328" s="50"/>
      <c r="T328" s="201" t="e">
        <f t="shared" si="24"/>
        <v>#DIV/0!</v>
      </c>
    </row>
    <row r="329" spans="1:20">
      <c r="A329" s="13" t="str">
        <f>Products.20201007!B281</f>
        <v>EP_TDS_CMS_TEMP_XX_GR_C52</v>
      </c>
      <c r="B329" s="12" t="str">
        <f>Products.20201007!A281</f>
        <v>HCXX</v>
      </c>
      <c r="C329" s="12" t="str">
        <f>Products.20201007!J281</f>
        <v>INT</v>
      </c>
      <c r="D329" s="50" t="s">
        <v>1779</v>
      </c>
      <c r="E329" s="50"/>
      <c r="F329" s="50"/>
      <c r="G329" s="50"/>
      <c r="H329" s="201" t="e">
        <f t="shared" si="20"/>
        <v>#DIV/0!</v>
      </c>
      <c r="I329" s="50"/>
      <c r="J329" s="50"/>
      <c r="K329" s="201" t="e">
        <f t="shared" si="21"/>
        <v>#DIV/0!</v>
      </c>
      <c r="L329" s="50">
        <v>0</v>
      </c>
      <c r="M329" s="50">
        <v>0</v>
      </c>
      <c r="N329" s="201" t="e">
        <f t="shared" si="22"/>
        <v>#DIV/0!</v>
      </c>
      <c r="O329" s="50"/>
      <c r="P329" s="50">
        <v>0</v>
      </c>
      <c r="Q329" s="201" t="e">
        <f t="shared" si="23"/>
        <v>#DIV/0!</v>
      </c>
      <c r="R329" s="50"/>
      <c r="S329" s="50"/>
      <c r="T329" s="201" t="e">
        <f t="shared" si="24"/>
        <v>#DIV/0!</v>
      </c>
    </row>
    <row r="330" spans="1:20">
      <c r="A330" s="13" t="str">
        <f>Products.20201007!B282</f>
        <v>GLODAP</v>
      </c>
      <c r="B330" s="12" t="str">
        <f>Products.20201007!A282</f>
        <v>BGC</v>
      </c>
      <c r="C330" s="12" t="str">
        <f>Products.20201007!J282</f>
        <v>EXT</v>
      </c>
      <c r="D330" s="50" t="s">
        <v>1779</v>
      </c>
      <c r="E330" s="50"/>
      <c r="F330" s="50"/>
      <c r="G330" s="50"/>
      <c r="H330" s="201" t="e">
        <f t="shared" si="20"/>
        <v>#DIV/0!</v>
      </c>
      <c r="I330" s="50"/>
      <c r="J330" s="50"/>
      <c r="K330" s="201" t="e">
        <f t="shared" si="21"/>
        <v>#DIV/0!</v>
      </c>
      <c r="L330" s="50">
        <v>0</v>
      </c>
      <c r="M330" s="50"/>
      <c r="N330" s="201" t="e">
        <f t="shared" si="22"/>
        <v>#DIV/0!</v>
      </c>
      <c r="O330" s="50"/>
      <c r="P330" s="50"/>
      <c r="Q330" s="201" t="e">
        <f t="shared" si="23"/>
        <v>#DIV/0!</v>
      </c>
      <c r="R330" s="50"/>
      <c r="S330" s="50"/>
      <c r="T330" s="201" t="e">
        <f t="shared" si="24"/>
        <v>#DIV/0!</v>
      </c>
    </row>
    <row r="331" spans="1:20">
      <c r="A331" s="13" t="str">
        <f>Products.20201007!B283</f>
        <v>SOCAT</v>
      </c>
      <c r="B331" s="12" t="str">
        <f>Products.20201007!A283</f>
        <v>BGC</v>
      </c>
      <c r="C331" s="12" t="str">
        <f>Products.20201007!J283</f>
        <v>EXT</v>
      </c>
      <c r="D331" s="50" t="s">
        <v>1779</v>
      </c>
      <c r="E331" s="50"/>
      <c r="F331" s="50"/>
      <c r="G331" s="50"/>
      <c r="H331" s="201" t="e">
        <f t="shared" si="20"/>
        <v>#DIV/0!</v>
      </c>
      <c r="I331" s="50"/>
      <c r="J331" s="50"/>
      <c r="K331" s="201" t="e">
        <f t="shared" si="21"/>
        <v>#DIV/0!</v>
      </c>
      <c r="L331" s="50">
        <v>0</v>
      </c>
      <c r="M331" s="50"/>
      <c r="N331" s="201" t="e">
        <f t="shared" si="22"/>
        <v>#DIV/0!</v>
      </c>
      <c r="O331" s="50"/>
      <c r="P331" s="50"/>
      <c r="Q331" s="201" t="e">
        <f t="shared" si="23"/>
        <v>#DIV/0!</v>
      </c>
      <c r="R331" s="50"/>
      <c r="S331" s="50"/>
      <c r="T331" s="201" t="e">
        <f t="shared" si="24"/>
        <v>#DIV/0!</v>
      </c>
    </row>
    <row r="332" spans="1:20">
      <c r="A332" s="13" t="str">
        <f>Products.20201007!B284</f>
        <v>LAMBDA-SSS/</v>
      </c>
      <c r="B332" s="12" t="str">
        <f>Products.20201007!A284</f>
        <v>PSAL</v>
      </c>
      <c r="C332" s="12" t="str">
        <f>Products.20201007!J284</f>
        <v>INT</v>
      </c>
      <c r="D332" s="50" t="s">
        <v>1779</v>
      </c>
      <c r="E332" s="50"/>
      <c r="F332" s="50"/>
      <c r="G332" s="50"/>
      <c r="H332" s="201" t="e">
        <f t="shared" si="20"/>
        <v>#DIV/0!</v>
      </c>
      <c r="I332" s="50"/>
      <c r="J332" s="50"/>
      <c r="K332" s="201" t="e">
        <f t="shared" si="21"/>
        <v>#DIV/0!</v>
      </c>
      <c r="L332" s="50">
        <v>0</v>
      </c>
      <c r="M332" s="50"/>
      <c r="N332" s="201" t="e">
        <f t="shared" si="22"/>
        <v>#DIV/0!</v>
      </c>
      <c r="O332" s="50"/>
      <c r="P332" s="50"/>
      <c r="Q332" s="201" t="e">
        <f t="shared" si="23"/>
        <v>#DIV/0!</v>
      </c>
      <c r="R332" s="50"/>
      <c r="S332" s="50"/>
      <c r="T332" s="201" t="e">
        <f t="shared" si="24"/>
        <v>#DIV/0!</v>
      </c>
    </row>
    <row r="333" spans="1:20">
      <c r="A333" s="13" t="str">
        <f>Products.20201007!B285</f>
        <v>LAMBDA-SSS-MONTHLY-MEAN/</v>
      </c>
      <c r="B333" s="12" t="str">
        <f>Products.20201007!A285</f>
        <v>PSAL</v>
      </c>
      <c r="C333" s="12" t="str">
        <f>Products.20201007!J285</f>
        <v>INT</v>
      </c>
      <c r="D333" s="50" t="s">
        <v>1779</v>
      </c>
      <c r="E333" s="50"/>
      <c r="F333" s="50"/>
      <c r="G333" s="50"/>
      <c r="H333" s="201" t="e">
        <f t="shared" si="20"/>
        <v>#DIV/0!</v>
      </c>
      <c r="I333" s="50"/>
      <c r="J333" s="50"/>
      <c r="K333" s="201" t="e">
        <f t="shared" si="21"/>
        <v>#DIV/0!</v>
      </c>
      <c r="L333" s="50">
        <v>0</v>
      </c>
      <c r="M333" s="50"/>
      <c r="N333" s="201" t="e">
        <f t="shared" si="22"/>
        <v>#DIV/0!</v>
      </c>
      <c r="O333" s="50"/>
      <c r="P333" s="50"/>
      <c r="Q333" s="201" t="e">
        <f t="shared" si="23"/>
        <v>#DIV/0!</v>
      </c>
      <c r="R333" s="50"/>
      <c r="S333" s="50"/>
      <c r="T333" s="201" t="e">
        <f t="shared" si="24"/>
        <v>#DIV/0!</v>
      </c>
    </row>
    <row r="334" spans="1:20" ht="42">
      <c r="A334" s="13" t="str">
        <f>Products.20201007!B286</f>
        <v>EMODnet Physics - SEALEVEL_GLO_PHY_CLIMATE_L4_REP_OBSERVATIONS_008_057 MONTHLY MEAN/</v>
      </c>
      <c r="B334" s="12" t="str">
        <f>Products.20201007!A286</f>
        <v>SLEV</v>
      </c>
      <c r="C334" s="12" t="str">
        <f>Products.20201007!J286</f>
        <v>INT</v>
      </c>
      <c r="D334" s="50" t="s">
        <v>1779</v>
      </c>
      <c r="E334" s="50"/>
      <c r="G334" s="50"/>
      <c r="H334" s="201" t="e">
        <f t="shared" si="20"/>
        <v>#DIV/0!</v>
      </c>
      <c r="I334" s="50"/>
      <c r="J334" s="50"/>
      <c r="K334" s="201" t="e">
        <f t="shared" si="21"/>
        <v>#DIV/0!</v>
      </c>
      <c r="L334" s="50">
        <v>0</v>
      </c>
      <c r="M334" s="50"/>
      <c r="N334" s="201" t="e">
        <f t="shared" si="22"/>
        <v>#DIV/0!</v>
      </c>
      <c r="O334" s="50"/>
      <c r="P334" s="50"/>
      <c r="Q334" s="201" t="e">
        <f t="shared" si="23"/>
        <v>#DIV/0!</v>
      </c>
      <c r="R334" s="50"/>
      <c r="S334" s="50"/>
      <c r="T334" s="201" t="e">
        <f t="shared" si="24"/>
        <v>#DIV/0!</v>
      </c>
    </row>
    <row r="335" spans="1:20">
      <c r="A335" s="13" t="str">
        <f>Products.20201007!B287</f>
        <v>EP_MAP_SDN_PSAL_NN_GR_MED</v>
      </c>
      <c r="B335" s="12" t="str">
        <f>Products.20201007!A287</f>
        <v>PSAL</v>
      </c>
      <c r="C335" s="12" t="str">
        <f>Products.20201007!J287</f>
        <v>INT</v>
      </c>
      <c r="D335" s="50" t="s">
        <v>1780</v>
      </c>
      <c r="E335" s="50"/>
      <c r="F335" s="50"/>
      <c r="G335" s="50"/>
      <c r="H335" s="201" t="e">
        <f t="shared" si="20"/>
        <v>#DIV/0!</v>
      </c>
      <c r="I335" s="232">
        <f>SUM('1(Data)'!H55:H66)</f>
        <v>7444</v>
      </c>
      <c r="J335" s="232">
        <v>6915</v>
      </c>
      <c r="K335" s="201">
        <f t="shared" si="21"/>
        <v>7.6500361532899491E-2</v>
      </c>
      <c r="L335" s="50"/>
      <c r="M335" s="50"/>
      <c r="N335" s="201" t="e">
        <f t="shared" si="22"/>
        <v>#DIV/0!</v>
      </c>
      <c r="O335" s="50"/>
      <c r="P335" s="50"/>
      <c r="Q335" s="201" t="e">
        <f t="shared" si="23"/>
        <v>#DIV/0!</v>
      </c>
      <c r="R335" s="232">
        <f>SUM('1(Data)'!Q55:Q65)</f>
        <v>839038</v>
      </c>
      <c r="S335" s="232">
        <v>1269030</v>
      </c>
      <c r="T335" s="201">
        <f t="shared" si="24"/>
        <v>-0.33883517332135565</v>
      </c>
    </row>
    <row r="336" spans="1:20">
      <c r="A336" s="13" t="str">
        <f>Products.20201007!B288</f>
        <v>EP_MAP_PSM_SLEV_TG_TS_TRE</v>
      </c>
      <c r="B336" s="12" t="str">
        <f>Products.20201007!A288</f>
        <v>SLEV</v>
      </c>
      <c r="C336" s="12" t="str">
        <f>Products.20201007!J288</f>
        <v>INT</v>
      </c>
      <c r="D336" s="50" t="s">
        <v>1780</v>
      </c>
      <c r="E336" s="50"/>
      <c r="F336" s="50"/>
      <c r="G336" s="50"/>
      <c r="H336" s="201" t="e">
        <f t="shared" si="20"/>
        <v>#DIV/0!</v>
      </c>
      <c r="I336" s="233"/>
      <c r="J336" s="233"/>
      <c r="K336" s="201" t="e">
        <f t="shared" si="21"/>
        <v>#DIV/0!</v>
      </c>
      <c r="L336" s="50"/>
      <c r="M336" s="50"/>
      <c r="N336" s="201" t="e">
        <f t="shared" si="22"/>
        <v>#DIV/0!</v>
      </c>
      <c r="O336" s="50"/>
      <c r="P336" s="50"/>
      <c r="Q336" s="201" t="e">
        <f t="shared" si="23"/>
        <v>#DIV/0!</v>
      </c>
      <c r="R336" s="233"/>
      <c r="S336" s="233"/>
      <c r="T336" s="201" t="e">
        <f t="shared" si="24"/>
        <v>#DIV/0!</v>
      </c>
    </row>
    <row r="337" spans="1:20">
      <c r="A337" s="13" t="str">
        <f>Products.20201007!B289</f>
        <v>EP_MAP_PSM_SLEV_TG_TS_ANO</v>
      </c>
      <c r="B337" s="12" t="str">
        <f>Products.20201007!A289</f>
        <v>SLEV</v>
      </c>
      <c r="C337" s="12" t="str">
        <f>Products.20201007!J289</f>
        <v>INT</v>
      </c>
      <c r="D337" s="50" t="s">
        <v>1780</v>
      </c>
      <c r="E337" s="50"/>
      <c r="F337" s="50"/>
      <c r="G337" s="50"/>
      <c r="H337" s="201" t="e">
        <f t="shared" si="20"/>
        <v>#DIV/0!</v>
      </c>
      <c r="I337" s="233"/>
      <c r="J337" s="233"/>
      <c r="K337" s="201" t="e">
        <f t="shared" si="21"/>
        <v>#DIV/0!</v>
      </c>
      <c r="L337" s="50"/>
      <c r="M337" s="50"/>
      <c r="N337" s="201" t="e">
        <f t="shared" si="22"/>
        <v>#DIV/0!</v>
      </c>
      <c r="O337" s="50"/>
      <c r="P337" s="50"/>
      <c r="Q337" s="201" t="e">
        <f t="shared" si="23"/>
        <v>#DIV/0!</v>
      </c>
      <c r="R337" s="233"/>
      <c r="S337" s="233"/>
      <c r="T337" s="201" t="e">
        <f t="shared" si="24"/>
        <v>#DIV/0!</v>
      </c>
    </row>
    <row r="338" spans="1:20">
      <c r="A338" s="13" t="str">
        <f>Products.20201007!B290</f>
        <v>EP_MAP_SDN_TEMP_NN_GR_ARC</v>
      </c>
      <c r="B338" s="12" t="str">
        <f>Products.20201007!A290</f>
        <v>TEMP</v>
      </c>
      <c r="C338" s="12" t="str">
        <f>Products.20201007!J290</f>
        <v>INT</v>
      </c>
      <c r="D338" s="50" t="s">
        <v>1780</v>
      </c>
      <c r="E338" s="50"/>
      <c r="F338" s="50"/>
      <c r="G338" s="50"/>
      <c r="H338" s="201" t="e">
        <f t="shared" si="20"/>
        <v>#DIV/0!</v>
      </c>
      <c r="I338" s="233"/>
      <c r="J338" s="233"/>
      <c r="K338" s="201" t="e">
        <f t="shared" si="21"/>
        <v>#DIV/0!</v>
      </c>
      <c r="L338" s="50"/>
      <c r="M338" s="50"/>
      <c r="N338" s="201" t="e">
        <f t="shared" si="22"/>
        <v>#DIV/0!</v>
      </c>
      <c r="O338" s="50"/>
      <c r="P338" s="50"/>
      <c r="Q338" s="201" t="e">
        <f t="shared" si="23"/>
        <v>#DIV/0!</v>
      </c>
      <c r="R338" s="233"/>
      <c r="S338" s="233"/>
      <c r="T338" s="201" t="e">
        <f t="shared" si="24"/>
        <v>#DIV/0!</v>
      </c>
    </row>
    <row r="339" spans="1:20">
      <c r="A339" s="13" t="str">
        <f>Products.20201007!B291</f>
        <v>EP_TDS_CMS_PSAL_XX_GR_C51</v>
      </c>
      <c r="B339" s="12" t="str">
        <f>Products.20201007!A291</f>
        <v>PSAL</v>
      </c>
      <c r="C339" s="12" t="str">
        <f>Products.20201007!J291</f>
        <v>INT</v>
      </c>
      <c r="D339" s="50" t="s">
        <v>1780</v>
      </c>
      <c r="E339" s="50"/>
      <c r="F339" s="50"/>
      <c r="G339" s="50"/>
      <c r="H339" s="201" t="e">
        <f t="shared" si="20"/>
        <v>#DIV/0!</v>
      </c>
      <c r="I339" s="233"/>
      <c r="J339" s="233"/>
      <c r="K339" s="201" t="e">
        <f t="shared" si="21"/>
        <v>#DIV/0!</v>
      </c>
      <c r="L339" s="50"/>
      <c r="M339" s="50"/>
      <c r="N339" s="201" t="e">
        <f t="shared" si="22"/>
        <v>#DIV/0!</v>
      </c>
      <c r="O339" s="50"/>
      <c r="P339" s="50"/>
      <c r="Q339" s="201" t="e">
        <f t="shared" si="23"/>
        <v>#DIV/0!</v>
      </c>
      <c r="R339" s="233"/>
      <c r="S339" s="233"/>
      <c r="T339" s="201" t="e">
        <f t="shared" si="24"/>
        <v>#DIV/0!</v>
      </c>
    </row>
    <row r="340" spans="1:20">
      <c r="A340" s="13" t="str">
        <f>Products.20201007!B292</f>
        <v>EP_MAP_SDN_TEMP_NN_GR_BLS</v>
      </c>
      <c r="B340" s="12" t="str">
        <f>Products.20201007!A292</f>
        <v>TEMP</v>
      </c>
      <c r="C340" s="12" t="str">
        <f>Products.20201007!J292</f>
        <v>INT</v>
      </c>
      <c r="D340" s="50" t="s">
        <v>1780</v>
      </c>
      <c r="E340" s="50"/>
      <c r="F340" s="50"/>
      <c r="G340" s="50"/>
      <c r="H340" s="201" t="e">
        <f t="shared" si="20"/>
        <v>#DIV/0!</v>
      </c>
      <c r="I340" s="233"/>
      <c r="J340" s="233"/>
      <c r="K340" s="201" t="e">
        <f t="shared" si="21"/>
        <v>#DIV/0!</v>
      </c>
      <c r="L340" s="50"/>
      <c r="M340" s="50"/>
      <c r="N340" s="201" t="e">
        <f t="shared" si="22"/>
        <v>#DIV/0!</v>
      </c>
      <c r="O340" s="50"/>
      <c r="P340" s="50"/>
      <c r="Q340" s="201" t="e">
        <f t="shared" si="23"/>
        <v>#DIV/0!</v>
      </c>
      <c r="R340" s="233"/>
      <c r="S340" s="233"/>
      <c r="T340" s="201" t="e">
        <f t="shared" si="24"/>
        <v>#DIV/0!</v>
      </c>
    </row>
    <row r="341" spans="1:20">
      <c r="A341" s="13" t="str">
        <f>Products.20201007!B293</f>
        <v>EP_MAP_INT_TSMA_NN_GR_EUR</v>
      </c>
      <c r="B341" s="12" t="str">
        <f>Products.20201007!A293</f>
        <v>OPTS</v>
      </c>
      <c r="C341" s="12" t="str">
        <f>Products.20201007!J293</f>
        <v>INT</v>
      </c>
      <c r="D341" s="50" t="s">
        <v>1780</v>
      </c>
      <c r="E341" s="50"/>
      <c r="F341" s="50"/>
      <c r="G341" s="50"/>
      <c r="H341" s="201" t="e">
        <f t="shared" si="20"/>
        <v>#DIV/0!</v>
      </c>
      <c r="I341" s="233"/>
      <c r="J341" s="233"/>
      <c r="K341" s="201" t="e">
        <f t="shared" si="21"/>
        <v>#DIV/0!</v>
      </c>
      <c r="L341" s="50"/>
      <c r="M341" s="50"/>
      <c r="N341" s="201" t="e">
        <f t="shared" si="22"/>
        <v>#DIV/0!</v>
      </c>
      <c r="O341" s="50"/>
      <c r="P341" s="50"/>
      <c r="Q341" s="201" t="e">
        <f t="shared" si="23"/>
        <v>#DIV/0!</v>
      </c>
      <c r="R341" s="233"/>
      <c r="S341" s="233"/>
      <c r="T341" s="201" t="e">
        <f t="shared" si="24"/>
        <v>#DIV/0!</v>
      </c>
    </row>
    <row r="342" spans="1:20">
      <c r="A342" s="13" t="str">
        <f>Products.20201007!B294</f>
        <v>EP_MAP_SON_SLEV_TG_TS_TRE</v>
      </c>
      <c r="B342" s="12" t="str">
        <f>Products.20201007!A294</f>
        <v>SLEV</v>
      </c>
      <c r="C342" s="12" t="str">
        <f>Products.20201007!J294</f>
        <v>INT</v>
      </c>
      <c r="D342" s="50" t="s">
        <v>1780</v>
      </c>
      <c r="E342" s="50"/>
      <c r="F342" s="50"/>
      <c r="G342" s="50"/>
      <c r="H342" s="201" t="e">
        <f t="shared" si="20"/>
        <v>#DIV/0!</v>
      </c>
      <c r="I342" s="233"/>
      <c r="J342" s="233"/>
      <c r="K342" s="201" t="e">
        <f t="shared" si="21"/>
        <v>#DIV/0!</v>
      </c>
      <c r="L342" s="50"/>
      <c r="M342" s="50"/>
      <c r="N342" s="201" t="e">
        <f t="shared" si="22"/>
        <v>#DIV/0!</v>
      </c>
      <c r="O342" s="50"/>
      <c r="P342" s="50"/>
      <c r="Q342" s="201" t="e">
        <f t="shared" si="23"/>
        <v>#DIV/0!</v>
      </c>
      <c r="R342" s="233"/>
      <c r="S342" s="233"/>
      <c r="T342" s="201" t="e">
        <f t="shared" si="24"/>
        <v>#DIV/0!</v>
      </c>
    </row>
    <row r="343" spans="1:20">
      <c r="A343" s="13" t="str">
        <f>Products.20201007!B295</f>
        <v>EP_MAP_SDN_TEMP_NN_GR_NWS</v>
      </c>
      <c r="B343" s="12" t="str">
        <f>Products.20201007!A295</f>
        <v>TEMP</v>
      </c>
      <c r="C343" s="12" t="str">
        <f>Products.20201007!J295</f>
        <v>INT</v>
      </c>
      <c r="D343" s="50" t="s">
        <v>1780</v>
      </c>
      <c r="E343" s="50"/>
      <c r="F343" s="50"/>
      <c r="G343" s="50"/>
      <c r="H343" s="201" t="e">
        <f t="shared" si="20"/>
        <v>#DIV/0!</v>
      </c>
      <c r="I343" s="233"/>
      <c r="J343" s="233"/>
      <c r="K343" s="201" t="e">
        <f t="shared" si="21"/>
        <v>#DIV/0!</v>
      </c>
      <c r="L343" s="50"/>
      <c r="M343" s="50"/>
      <c r="N343" s="201" t="e">
        <f t="shared" si="22"/>
        <v>#DIV/0!</v>
      </c>
      <c r="O343" s="50"/>
      <c r="P343" s="50"/>
      <c r="Q343" s="201" t="e">
        <f t="shared" si="23"/>
        <v>#DIV/0!</v>
      </c>
      <c r="R343" s="233"/>
      <c r="S343" s="233"/>
      <c r="T343" s="201" t="e">
        <f t="shared" si="24"/>
        <v>#DIV/0!</v>
      </c>
    </row>
    <row r="344" spans="1:20">
      <c r="A344" s="13" t="str">
        <f>Products.20201007!B296</f>
        <v>EP_MAP_SDN_TEMP_NN_GR_MED</v>
      </c>
      <c r="B344" s="12" t="str">
        <f>Products.20201007!A296</f>
        <v>TEMP</v>
      </c>
      <c r="C344" s="12" t="str">
        <f>Products.20201007!J296</f>
        <v>INT</v>
      </c>
      <c r="D344" s="50" t="s">
        <v>1780</v>
      </c>
      <c r="E344" s="50"/>
      <c r="F344" s="50"/>
      <c r="G344" s="50"/>
      <c r="H344" s="201" t="e">
        <f t="shared" si="20"/>
        <v>#DIV/0!</v>
      </c>
      <c r="I344" s="233"/>
      <c r="J344" s="233"/>
      <c r="K344" s="201" t="e">
        <f t="shared" si="21"/>
        <v>#DIV/0!</v>
      </c>
      <c r="L344" s="50"/>
      <c r="M344" s="50"/>
      <c r="N344" s="201" t="e">
        <f t="shared" si="22"/>
        <v>#DIV/0!</v>
      </c>
      <c r="O344" s="50"/>
      <c r="P344" s="50"/>
      <c r="Q344" s="201" t="e">
        <f t="shared" si="23"/>
        <v>#DIV/0!</v>
      </c>
      <c r="R344" s="233"/>
      <c r="S344" s="233"/>
      <c r="T344" s="201" t="e">
        <f t="shared" si="24"/>
        <v>#DIV/0!</v>
      </c>
    </row>
    <row r="345" spans="1:20">
      <c r="A345" s="13" t="str">
        <f>Products.20201007!B297</f>
        <v>EP_MAP_SDN_TEMP_NN_GR_IBI</v>
      </c>
      <c r="B345" s="12" t="str">
        <f>Products.20201007!A297</f>
        <v>TEMP</v>
      </c>
      <c r="C345" s="12" t="str">
        <f>Products.20201007!J297</f>
        <v>INT</v>
      </c>
      <c r="D345" s="50" t="s">
        <v>1780</v>
      </c>
      <c r="E345" s="50"/>
      <c r="F345" s="50"/>
      <c r="G345" s="50"/>
      <c r="H345" s="201" t="e">
        <f t="shared" si="20"/>
        <v>#DIV/0!</v>
      </c>
      <c r="I345" s="233"/>
      <c r="J345" s="233"/>
      <c r="K345" s="201" t="e">
        <f t="shared" si="21"/>
        <v>#DIV/0!</v>
      </c>
      <c r="L345" s="50"/>
      <c r="M345" s="50"/>
      <c r="N345" s="201" t="e">
        <f t="shared" si="22"/>
        <v>#DIV/0!</v>
      </c>
      <c r="O345" s="50"/>
      <c r="P345" s="50"/>
      <c r="Q345" s="201" t="e">
        <f t="shared" si="23"/>
        <v>#DIV/0!</v>
      </c>
      <c r="R345" s="233"/>
      <c r="S345" s="233"/>
      <c r="T345" s="201" t="e">
        <f t="shared" si="24"/>
        <v>#DIV/0!</v>
      </c>
    </row>
    <row r="346" spans="1:20">
      <c r="A346" s="13" t="str">
        <f>Products.20201007!B298</f>
        <v>EP_MAP_CMS_SIEX_SA_GR_ARC</v>
      </c>
      <c r="B346" s="12" t="str">
        <f>Products.20201007!A298</f>
        <v>SIEX</v>
      </c>
      <c r="C346" s="12" t="str">
        <f>Products.20201007!J298</f>
        <v>INT</v>
      </c>
      <c r="D346" s="50" t="s">
        <v>1780</v>
      </c>
      <c r="E346" s="50"/>
      <c r="F346" s="50"/>
      <c r="G346" s="50"/>
      <c r="H346" s="201" t="e">
        <f t="shared" si="20"/>
        <v>#DIV/0!</v>
      </c>
      <c r="I346" s="233"/>
      <c r="J346" s="233"/>
      <c r="K346" s="201" t="e">
        <f t="shared" si="21"/>
        <v>#DIV/0!</v>
      </c>
      <c r="L346" s="50"/>
      <c r="M346" s="50"/>
      <c r="N346" s="201" t="e">
        <f t="shared" si="22"/>
        <v>#DIV/0!</v>
      </c>
      <c r="O346" s="50"/>
      <c r="P346" s="50"/>
      <c r="Q346" s="201" t="e">
        <f t="shared" si="23"/>
        <v>#DIV/0!</v>
      </c>
      <c r="R346" s="233"/>
      <c r="S346" s="233"/>
      <c r="T346" s="201" t="e">
        <f t="shared" si="24"/>
        <v>#DIV/0!</v>
      </c>
    </row>
    <row r="347" spans="1:20">
      <c r="A347" s="13" t="str">
        <f>Products.20201007!B299</f>
        <v>EP_MAP_SDN_PSAL_NN_GR_NWS</v>
      </c>
      <c r="B347" s="12" t="str">
        <f>Products.20201007!A299</f>
        <v>PSAL</v>
      </c>
      <c r="C347" s="12" t="str">
        <f>Products.20201007!J299</f>
        <v>INT</v>
      </c>
      <c r="D347" s="50" t="s">
        <v>1780</v>
      </c>
      <c r="E347" s="50"/>
      <c r="F347" s="50"/>
      <c r="G347" s="50"/>
      <c r="H347" s="201" t="e">
        <f t="shared" si="20"/>
        <v>#DIV/0!</v>
      </c>
      <c r="I347" s="233"/>
      <c r="J347" s="233"/>
      <c r="K347" s="201" t="e">
        <f t="shared" si="21"/>
        <v>#DIV/0!</v>
      </c>
      <c r="L347" s="50"/>
      <c r="M347" s="50"/>
      <c r="N347" s="201" t="e">
        <f t="shared" si="22"/>
        <v>#DIV/0!</v>
      </c>
      <c r="O347" s="50"/>
      <c r="P347" s="50"/>
      <c r="Q347" s="201" t="e">
        <f t="shared" si="23"/>
        <v>#DIV/0!</v>
      </c>
      <c r="R347" s="233"/>
      <c r="S347" s="233"/>
      <c r="T347" s="201" t="e">
        <f t="shared" si="24"/>
        <v>#DIV/0!</v>
      </c>
    </row>
    <row r="348" spans="1:20">
      <c r="A348" s="13" t="str">
        <f>Products.20201007!B300</f>
        <v>EP_MAP_SDN_PSAL_NN_GR_BAL</v>
      </c>
      <c r="B348" s="12" t="str">
        <f>Products.20201007!A300</f>
        <v>PSAL</v>
      </c>
      <c r="C348" s="12" t="str">
        <f>Products.20201007!J300</f>
        <v>INT</v>
      </c>
      <c r="D348" s="50" t="s">
        <v>1780</v>
      </c>
      <c r="E348" s="50"/>
      <c r="F348" s="50"/>
      <c r="G348" s="50"/>
      <c r="H348" s="201" t="e">
        <f t="shared" si="20"/>
        <v>#DIV/0!</v>
      </c>
      <c r="I348" s="233"/>
      <c r="J348" s="233"/>
      <c r="K348" s="201" t="e">
        <f t="shared" si="21"/>
        <v>#DIV/0!</v>
      </c>
      <c r="L348" s="50"/>
      <c r="M348" s="50"/>
      <c r="N348" s="201" t="e">
        <f t="shared" si="22"/>
        <v>#DIV/0!</v>
      </c>
      <c r="O348" s="50"/>
      <c r="P348" s="50"/>
      <c r="Q348" s="201" t="e">
        <f t="shared" si="23"/>
        <v>#DIV/0!</v>
      </c>
      <c r="R348" s="233"/>
      <c r="S348" s="233"/>
      <c r="T348" s="201" t="e">
        <f t="shared" si="24"/>
        <v>#DIV/0!</v>
      </c>
    </row>
    <row r="349" spans="1:20">
      <c r="A349" s="13" t="str">
        <f>Products.20201007!B301</f>
        <v>EP_MAP_CMS_TEMP_XX_GR_C51</v>
      </c>
      <c r="B349" s="12" t="str">
        <f>Products.20201007!A301</f>
        <v>TEMP</v>
      </c>
      <c r="C349" s="12" t="str">
        <f>Products.20201007!J301</f>
        <v>INT</v>
      </c>
      <c r="D349" s="50" t="s">
        <v>1780</v>
      </c>
      <c r="E349" s="50"/>
      <c r="F349" s="50"/>
      <c r="G349" s="50"/>
      <c r="H349" s="201" t="e">
        <f t="shared" si="20"/>
        <v>#DIV/0!</v>
      </c>
      <c r="I349" s="233"/>
      <c r="J349" s="233"/>
      <c r="K349" s="201" t="e">
        <f t="shared" si="21"/>
        <v>#DIV/0!</v>
      </c>
      <c r="L349" s="50"/>
      <c r="M349" s="50"/>
      <c r="N349" s="201" t="e">
        <f t="shared" si="22"/>
        <v>#DIV/0!</v>
      </c>
      <c r="O349" s="50"/>
      <c r="P349" s="50"/>
      <c r="Q349" s="201" t="e">
        <f t="shared" si="23"/>
        <v>#DIV/0!</v>
      </c>
      <c r="R349" s="233"/>
      <c r="S349" s="233"/>
      <c r="T349" s="201" t="e">
        <f t="shared" si="24"/>
        <v>#DIV/0!</v>
      </c>
    </row>
    <row r="350" spans="1:20">
      <c r="A350" s="13" t="str">
        <f>Products.20201007!B302</f>
        <v>EP_MAP_MEO_PSAL_MM_PR_GLO</v>
      </c>
      <c r="B350" s="12" t="str">
        <f>Products.20201007!A302</f>
        <v>PSAL</v>
      </c>
      <c r="C350" s="12" t="str">
        <f>Products.20201007!J302</f>
        <v>INT</v>
      </c>
      <c r="D350" s="50" t="s">
        <v>1780</v>
      </c>
      <c r="E350" s="50"/>
      <c r="F350" s="50"/>
      <c r="G350" s="50"/>
      <c r="H350" s="201" t="e">
        <f t="shared" si="20"/>
        <v>#DIV/0!</v>
      </c>
      <c r="I350" s="233"/>
      <c r="J350" s="233"/>
      <c r="K350" s="201" t="e">
        <f t="shared" si="21"/>
        <v>#DIV/0!</v>
      </c>
      <c r="L350" s="50"/>
      <c r="M350" s="50"/>
      <c r="N350" s="201" t="e">
        <f t="shared" si="22"/>
        <v>#DIV/0!</v>
      </c>
      <c r="O350" s="50"/>
      <c r="P350" s="50"/>
      <c r="Q350" s="201" t="e">
        <f t="shared" si="23"/>
        <v>#DIV/0!</v>
      </c>
      <c r="R350" s="233"/>
      <c r="S350" s="233"/>
      <c r="T350" s="201" t="e">
        <f t="shared" si="24"/>
        <v>#DIV/0!</v>
      </c>
    </row>
    <row r="351" spans="1:20">
      <c r="A351" s="13" t="str">
        <f>Products.20201007!B303</f>
        <v>EP_MAP_SDN_TEMP_NN_GR_BAL</v>
      </c>
      <c r="B351" s="12" t="str">
        <f>Products.20201007!A303</f>
        <v>TEMP</v>
      </c>
      <c r="C351" s="12" t="str">
        <f>Products.20201007!J303</f>
        <v>INT</v>
      </c>
      <c r="D351" s="50" t="s">
        <v>1780</v>
      </c>
      <c r="E351" s="50"/>
      <c r="F351" s="50"/>
      <c r="G351" s="50"/>
      <c r="H351" s="201" t="e">
        <f t="shared" si="20"/>
        <v>#DIV/0!</v>
      </c>
      <c r="I351" s="233"/>
      <c r="J351" s="233"/>
      <c r="K351" s="201" t="e">
        <f t="shared" si="21"/>
        <v>#DIV/0!</v>
      </c>
      <c r="L351" s="50"/>
      <c r="M351" s="50"/>
      <c r="N351" s="201" t="e">
        <f t="shared" si="22"/>
        <v>#DIV/0!</v>
      </c>
      <c r="O351" s="50"/>
      <c r="P351" s="50"/>
      <c r="Q351" s="201" t="e">
        <f t="shared" si="23"/>
        <v>#DIV/0!</v>
      </c>
      <c r="R351" s="233"/>
      <c r="S351" s="233"/>
      <c r="T351" s="201" t="e">
        <f t="shared" si="24"/>
        <v>#DIV/0!</v>
      </c>
    </row>
    <row r="352" spans="1:20">
      <c r="A352" s="13" t="str">
        <f>Products.20201007!B304</f>
        <v>EP_MAP_SDN_PSAL_NN_GR_IBI</v>
      </c>
      <c r="B352" s="12" t="str">
        <f>Products.20201007!A304</f>
        <v>PSAL</v>
      </c>
      <c r="C352" s="12" t="str">
        <f>Products.20201007!J304</f>
        <v>INT</v>
      </c>
      <c r="D352" s="50" t="s">
        <v>1780</v>
      </c>
      <c r="E352" s="50"/>
      <c r="F352" s="50"/>
      <c r="G352" s="50"/>
      <c r="H352" s="201" t="e">
        <f t="shared" si="20"/>
        <v>#DIV/0!</v>
      </c>
      <c r="I352" s="233"/>
      <c r="J352" s="233"/>
      <c r="K352" s="201" t="e">
        <f t="shared" si="21"/>
        <v>#DIV/0!</v>
      </c>
      <c r="L352" s="50"/>
      <c r="M352" s="50"/>
      <c r="N352" s="201" t="e">
        <f t="shared" si="22"/>
        <v>#DIV/0!</v>
      </c>
      <c r="O352" s="50"/>
      <c r="P352" s="50"/>
      <c r="Q352" s="201" t="e">
        <f t="shared" si="23"/>
        <v>#DIV/0!</v>
      </c>
      <c r="R352" s="233"/>
      <c r="S352" s="233"/>
      <c r="T352" s="201" t="e">
        <f t="shared" si="24"/>
        <v>#DIV/0!</v>
      </c>
    </row>
    <row r="353" spans="1:20">
      <c r="A353" s="13" t="str">
        <f>Products.20201007!B305</f>
        <v>EP_MAP_SDN_PSAL_NN_GR_BLS</v>
      </c>
      <c r="B353" s="12" t="str">
        <f>Products.20201007!A305</f>
        <v>PSAL</v>
      </c>
      <c r="C353" s="12" t="str">
        <f>Products.20201007!J305</f>
        <v>INT</v>
      </c>
      <c r="D353" s="50" t="s">
        <v>1780</v>
      </c>
      <c r="E353" s="50"/>
      <c r="F353" s="50"/>
      <c r="G353" s="50"/>
      <c r="H353" s="201" t="e">
        <f t="shared" si="20"/>
        <v>#DIV/0!</v>
      </c>
      <c r="I353" s="233"/>
      <c r="J353" s="233"/>
      <c r="K353" s="201" t="e">
        <f t="shared" si="21"/>
        <v>#DIV/0!</v>
      </c>
      <c r="L353" s="50"/>
      <c r="M353" s="50"/>
      <c r="N353" s="201" t="e">
        <f t="shared" si="22"/>
        <v>#DIV/0!</v>
      </c>
      <c r="O353" s="50"/>
      <c r="P353" s="50"/>
      <c r="Q353" s="201" t="e">
        <f t="shared" si="23"/>
        <v>#DIV/0!</v>
      </c>
      <c r="R353" s="233"/>
      <c r="S353" s="233"/>
      <c r="T353" s="201" t="e">
        <f t="shared" si="24"/>
        <v>#DIV/0!</v>
      </c>
    </row>
    <row r="354" spans="1:20">
      <c r="A354" s="13" t="str">
        <f>Products.20201007!B306</f>
        <v>EP_MAP_MEO_TEMP_MM_PR_GLO</v>
      </c>
      <c r="B354" s="12" t="str">
        <f>Products.20201007!A306</f>
        <v>TEMP</v>
      </c>
      <c r="C354" s="12" t="str">
        <f>Products.20201007!J306</f>
        <v>INT</v>
      </c>
      <c r="D354" s="50" t="s">
        <v>1780</v>
      </c>
      <c r="E354" s="50"/>
      <c r="F354" s="50"/>
      <c r="G354" s="50"/>
      <c r="H354" s="201" t="e">
        <f t="shared" si="20"/>
        <v>#DIV/0!</v>
      </c>
      <c r="I354" s="233"/>
      <c r="J354" s="233"/>
      <c r="K354" s="201" t="e">
        <f t="shared" si="21"/>
        <v>#DIV/0!</v>
      </c>
      <c r="L354" s="50"/>
      <c r="M354" s="50"/>
      <c r="N354" s="201" t="e">
        <f t="shared" si="22"/>
        <v>#DIV/0!</v>
      </c>
      <c r="O354" s="50"/>
      <c r="P354" s="50"/>
      <c r="Q354" s="201" t="e">
        <f t="shared" si="23"/>
        <v>#DIV/0!</v>
      </c>
      <c r="R354" s="233"/>
      <c r="S354" s="233"/>
      <c r="T354" s="201" t="e">
        <f t="shared" si="24"/>
        <v>#DIV/0!</v>
      </c>
    </row>
    <row r="355" spans="1:20">
      <c r="A355" s="13" t="str">
        <f>Products.20201007!B307</f>
        <v>EP_MAP_INT_UWNO_NN_XX_INR</v>
      </c>
      <c r="B355" s="12" t="str">
        <f>Products.20201007!A307</f>
        <v>UWNO</v>
      </c>
      <c r="C355" s="12" t="str">
        <f>Products.20201007!J307</f>
        <v>INT</v>
      </c>
      <c r="D355" s="50" t="s">
        <v>1780</v>
      </c>
      <c r="E355" s="50"/>
      <c r="F355" s="50"/>
      <c r="G355" s="50"/>
      <c r="H355" s="201" t="e">
        <f t="shared" si="20"/>
        <v>#DIV/0!</v>
      </c>
      <c r="I355" s="233"/>
      <c r="J355" s="233"/>
      <c r="K355" s="201" t="e">
        <f t="shared" si="21"/>
        <v>#DIV/0!</v>
      </c>
      <c r="L355" s="50"/>
      <c r="M355" s="50"/>
      <c r="N355" s="201" t="e">
        <f t="shared" si="22"/>
        <v>#DIV/0!</v>
      </c>
      <c r="O355" s="50"/>
      <c r="P355" s="50"/>
      <c r="Q355" s="201" t="e">
        <f t="shared" si="23"/>
        <v>#DIV/0!</v>
      </c>
      <c r="R355" s="233"/>
      <c r="S355" s="233"/>
      <c r="T355" s="201" t="e">
        <f t="shared" si="24"/>
        <v>#DIV/0!</v>
      </c>
    </row>
    <row r="356" spans="1:20">
      <c r="A356" s="13" t="str">
        <f>Products.20201007!B308</f>
        <v>EP_MAP_SDN_PSAL_NN_GR_ARC</v>
      </c>
      <c r="B356" s="12" t="str">
        <f>Products.20201007!A308</f>
        <v>PSAL</v>
      </c>
      <c r="C356" s="12" t="str">
        <f>Products.20201007!J308</f>
        <v>INT</v>
      </c>
      <c r="D356" s="50" t="s">
        <v>1780</v>
      </c>
      <c r="E356" s="50"/>
      <c r="F356" s="50"/>
      <c r="G356" s="50"/>
      <c r="H356" s="201" t="e">
        <f t="shared" si="20"/>
        <v>#DIV/0!</v>
      </c>
      <c r="I356" s="233"/>
      <c r="J356" s="233"/>
      <c r="K356" s="201" t="e">
        <f t="shared" si="21"/>
        <v>#DIV/0!</v>
      </c>
      <c r="L356" s="50"/>
      <c r="M356" s="50"/>
      <c r="N356" s="201" t="e">
        <f t="shared" si="22"/>
        <v>#DIV/0!</v>
      </c>
      <c r="O356" s="50"/>
      <c r="P356" s="50"/>
      <c r="Q356" s="201" t="e">
        <f t="shared" si="23"/>
        <v>#DIV/0!</v>
      </c>
      <c r="R356" s="233"/>
      <c r="S356" s="233"/>
      <c r="T356" s="201" t="e">
        <f t="shared" si="24"/>
        <v>#DIV/0!</v>
      </c>
    </row>
    <row r="357" spans="1:20">
      <c r="A357" s="13" t="str">
        <f>Products.20201007!B309</f>
        <v>EP_MAP_INT_ALLP_AL_XX_NRT</v>
      </c>
      <c r="B357" s="12" t="str">
        <f>Products.20201007!A309</f>
        <v>ALLP</v>
      </c>
      <c r="C357" s="12" t="str">
        <f>Products.20201007!J309</f>
        <v>INT</v>
      </c>
      <c r="D357" s="50" t="s">
        <v>1780</v>
      </c>
      <c r="E357" s="50"/>
      <c r="F357" s="50"/>
      <c r="G357" s="50"/>
      <c r="H357" s="201" t="e">
        <f t="shared" si="20"/>
        <v>#DIV/0!</v>
      </c>
      <c r="I357" s="233"/>
      <c r="J357" s="233"/>
      <c r="K357" s="201" t="e">
        <f t="shared" si="21"/>
        <v>#DIV/0!</v>
      </c>
      <c r="L357" s="50"/>
      <c r="M357" s="50"/>
      <c r="N357" s="201" t="e">
        <f t="shared" si="22"/>
        <v>#DIV/0!</v>
      </c>
      <c r="O357" s="50"/>
      <c r="P357" s="50"/>
      <c r="Q357" s="201" t="e">
        <f t="shared" si="23"/>
        <v>#DIV/0!</v>
      </c>
      <c r="R357" s="233"/>
      <c r="S357" s="233"/>
      <c r="T357" s="201" t="e">
        <f t="shared" si="24"/>
        <v>#DIV/0!</v>
      </c>
    </row>
    <row r="358" spans="1:20">
      <c r="A358" s="13" t="str">
        <f>Products.20201007!B310</f>
        <v>EP_MAP_CMS_SIEX_SA_GR_ANT</v>
      </c>
      <c r="B358" s="12" t="str">
        <f>Products.20201007!A310</f>
        <v>SIEX</v>
      </c>
      <c r="C358" s="12" t="str">
        <f>Products.20201007!J310</f>
        <v>INT</v>
      </c>
      <c r="D358" s="50" t="s">
        <v>1780</v>
      </c>
      <c r="E358" s="50"/>
      <c r="F358" s="50"/>
      <c r="G358" s="50"/>
      <c r="H358" s="201" t="e">
        <f t="shared" si="20"/>
        <v>#DIV/0!</v>
      </c>
      <c r="I358" s="233"/>
      <c r="J358" s="233"/>
      <c r="K358" s="201" t="e">
        <f t="shared" si="21"/>
        <v>#DIV/0!</v>
      </c>
      <c r="L358" s="50"/>
      <c r="M358" s="50"/>
      <c r="N358" s="201" t="e">
        <f t="shared" si="22"/>
        <v>#DIV/0!</v>
      </c>
      <c r="O358" s="50"/>
      <c r="P358" s="50"/>
      <c r="Q358" s="201" t="e">
        <f t="shared" si="23"/>
        <v>#DIV/0!</v>
      </c>
      <c r="R358" s="233"/>
      <c r="S358" s="233"/>
      <c r="T358" s="201" t="e">
        <f t="shared" si="24"/>
        <v>#DIV/0!</v>
      </c>
    </row>
    <row r="359" spans="1:20">
      <c r="A359" s="13" t="str">
        <f>Products.20201007!B311</f>
        <v>EP_MAP_INT_TEMP_PR_TS_DBA</v>
      </c>
      <c r="B359" s="12" t="str">
        <f>Products.20201007!A311</f>
        <v>TEMP</v>
      </c>
      <c r="C359" s="12" t="str">
        <f>Products.20201007!J311</f>
        <v>INT</v>
      </c>
      <c r="D359" s="50" t="s">
        <v>1780</v>
      </c>
      <c r="E359" s="50"/>
      <c r="F359" s="50"/>
      <c r="G359" s="50"/>
      <c r="H359" s="201" t="e">
        <f t="shared" si="20"/>
        <v>#DIV/0!</v>
      </c>
      <c r="I359" s="233"/>
      <c r="J359" s="233"/>
      <c r="K359" s="201" t="e">
        <f t="shared" si="21"/>
        <v>#DIV/0!</v>
      </c>
      <c r="L359" s="50"/>
      <c r="M359" s="50"/>
      <c r="N359" s="201" t="e">
        <f t="shared" si="22"/>
        <v>#DIV/0!</v>
      </c>
      <c r="O359" s="50"/>
      <c r="P359" s="50"/>
      <c r="Q359" s="201" t="e">
        <f t="shared" si="23"/>
        <v>#DIV/0!</v>
      </c>
      <c r="R359" s="233"/>
      <c r="S359" s="233"/>
      <c r="T359" s="201" t="e">
        <f t="shared" si="24"/>
        <v>#DIV/0!</v>
      </c>
    </row>
    <row r="360" spans="1:20">
      <c r="A360" s="13" t="str">
        <f>Products.20201007!B312</f>
        <v>EP_MAP_INT_PSAL_PR_TS_DBA</v>
      </c>
      <c r="B360" s="12" t="str">
        <f>Products.20201007!A312</f>
        <v>PSAL</v>
      </c>
      <c r="C360" s="12" t="str">
        <f>Products.20201007!J312</f>
        <v>INT</v>
      </c>
      <c r="D360" s="50" t="s">
        <v>1780</v>
      </c>
      <c r="E360" s="50"/>
      <c r="F360" s="50"/>
      <c r="G360" s="50"/>
      <c r="H360" s="201" t="e">
        <f t="shared" si="20"/>
        <v>#DIV/0!</v>
      </c>
      <c r="I360" s="233"/>
      <c r="J360" s="233"/>
      <c r="K360" s="201" t="e">
        <f t="shared" si="21"/>
        <v>#DIV/0!</v>
      </c>
      <c r="L360" s="50"/>
      <c r="M360" s="50"/>
      <c r="N360" s="201" t="e">
        <f t="shared" si="22"/>
        <v>#DIV/0!</v>
      </c>
      <c r="O360" s="50"/>
      <c r="P360" s="50"/>
      <c r="Q360" s="201" t="e">
        <f t="shared" si="23"/>
        <v>#DIV/0!</v>
      </c>
      <c r="R360" s="233"/>
      <c r="S360" s="233"/>
      <c r="T360" s="201" t="e">
        <f t="shared" si="24"/>
        <v>#DIV/0!</v>
      </c>
    </row>
    <row r="361" spans="1:20">
      <c r="A361" s="13" t="str">
        <f>Products.20201007!B313</f>
        <v>EP_MAP_INT_TEMP_DB_TS_DBA</v>
      </c>
      <c r="B361" s="12" t="str">
        <f>Products.20201007!A313</f>
        <v>TEMP</v>
      </c>
      <c r="C361" s="12" t="str">
        <f>Products.20201007!J313</f>
        <v>INT</v>
      </c>
      <c r="D361" s="50" t="s">
        <v>1780</v>
      </c>
      <c r="E361" s="50"/>
      <c r="F361" s="50"/>
      <c r="G361" s="50"/>
      <c r="H361" s="201" t="e">
        <f t="shared" si="20"/>
        <v>#DIV/0!</v>
      </c>
      <c r="I361" s="233"/>
      <c r="J361" s="233"/>
      <c r="K361" s="201" t="e">
        <f t="shared" si="21"/>
        <v>#DIV/0!</v>
      </c>
      <c r="L361" s="50"/>
      <c r="M361" s="50"/>
      <c r="N361" s="201" t="e">
        <f t="shared" si="22"/>
        <v>#DIV/0!</v>
      </c>
      <c r="O361" s="50"/>
      <c r="P361" s="50"/>
      <c r="Q361" s="201" t="e">
        <f t="shared" si="23"/>
        <v>#DIV/0!</v>
      </c>
      <c r="R361" s="233"/>
      <c r="S361" s="233"/>
      <c r="T361" s="201" t="e">
        <f t="shared" si="24"/>
        <v>#DIV/0!</v>
      </c>
    </row>
    <row r="362" spans="1:20">
      <c r="A362" s="13" t="str">
        <f>Products.20201007!B314</f>
        <v>EP_MAP_INT_PSAL_DB_TS_DBA</v>
      </c>
      <c r="B362" s="12" t="str">
        <f>Products.20201007!A314</f>
        <v>PSAL</v>
      </c>
      <c r="C362" s="12" t="str">
        <f>Products.20201007!J314</f>
        <v>INT</v>
      </c>
      <c r="D362" s="50" t="s">
        <v>1780</v>
      </c>
      <c r="E362" s="50"/>
      <c r="F362" s="50"/>
      <c r="G362" s="50"/>
      <c r="H362" s="201" t="e">
        <f t="shared" si="20"/>
        <v>#DIV/0!</v>
      </c>
      <c r="I362" s="233"/>
      <c r="J362" s="233"/>
      <c r="K362" s="201" t="e">
        <f t="shared" si="21"/>
        <v>#DIV/0!</v>
      </c>
      <c r="L362" s="50"/>
      <c r="M362" s="50"/>
      <c r="N362" s="201" t="e">
        <f t="shared" si="22"/>
        <v>#DIV/0!</v>
      </c>
      <c r="O362" s="50"/>
      <c r="P362" s="50"/>
      <c r="Q362" s="201" t="e">
        <f t="shared" si="23"/>
        <v>#DIV/0!</v>
      </c>
      <c r="R362" s="233"/>
      <c r="S362" s="233"/>
      <c r="T362" s="201" t="e">
        <f t="shared" si="24"/>
        <v>#DIV/0!</v>
      </c>
    </row>
    <row r="363" spans="1:20">
      <c r="A363" s="13" t="str">
        <f>Products.20201007!B315</f>
        <v>EP_MAP_INT_TEMP_FB_TS_DBA</v>
      </c>
      <c r="B363" s="12" t="str">
        <f>Products.20201007!A315</f>
        <v>TEMP</v>
      </c>
      <c r="C363" s="12" t="str">
        <f>Products.20201007!J315</f>
        <v>INT</v>
      </c>
      <c r="D363" s="50" t="s">
        <v>1780</v>
      </c>
      <c r="E363" s="50"/>
      <c r="F363" s="50"/>
      <c r="G363" s="50"/>
      <c r="H363" s="201" t="e">
        <f t="shared" si="20"/>
        <v>#DIV/0!</v>
      </c>
      <c r="I363" s="233"/>
      <c r="J363" s="233"/>
      <c r="K363" s="201" t="e">
        <f t="shared" si="21"/>
        <v>#DIV/0!</v>
      </c>
      <c r="L363" s="50"/>
      <c r="M363" s="50"/>
      <c r="N363" s="201" t="e">
        <f t="shared" si="22"/>
        <v>#DIV/0!</v>
      </c>
      <c r="O363" s="50"/>
      <c r="P363" s="50"/>
      <c r="Q363" s="201" t="e">
        <f t="shared" si="23"/>
        <v>#DIV/0!</v>
      </c>
      <c r="R363" s="233"/>
      <c r="S363" s="233"/>
      <c r="T363" s="201" t="e">
        <f t="shared" si="24"/>
        <v>#DIV/0!</v>
      </c>
    </row>
    <row r="364" spans="1:20">
      <c r="A364" s="13" t="str">
        <f>Products.20201007!B316</f>
        <v>EP_MAP_INT_PSAL_FB_TS_DBA</v>
      </c>
      <c r="B364" s="12" t="str">
        <f>Products.20201007!A316</f>
        <v>PSAL</v>
      </c>
      <c r="C364" s="12" t="str">
        <f>Products.20201007!J316</f>
        <v>INT</v>
      </c>
      <c r="D364" s="50" t="s">
        <v>1780</v>
      </c>
      <c r="E364" s="50"/>
      <c r="F364" s="50"/>
      <c r="G364" s="50"/>
      <c r="H364" s="201" t="e">
        <f t="shared" si="20"/>
        <v>#DIV/0!</v>
      </c>
      <c r="I364" s="233"/>
      <c r="J364" s="233"/>
      <c r="K364" s="201" t="e">
        <f t="shared" si="21"/>
        <v>#DIV/0!</v>
      </c>
      <c r="L364" s="50"/>
      <c r="M364" s="50"/>
      <c r="N364" s="201" t="e">
        <f t="shared" si="22"/>
        <v>#DIV/0!</v>
      </c>
      <c r="O364" s="50"/>
      <c r="P364" s="50"/>
      <c r="Q364" s="201" t="e">
        <f t="shared" si="23"/>
        <v>#DIV/0!</v>
      </c>
      <c r="R364" s="233"/>
      <c r="S364" s="233"/>
      <c r="T364" s="201" t="e">
        <f t="shared" si="24"/>
        <v>#DIV/0!</v>
      </c>
    </row>
    <row r="365" spans="1:20">
      <c r="A365" s="13" t="str">
        <f>Products.20201007!B317</f>
        <v>EP_MAP_INT_BGCH_FB_TS_DBA</v>
      </c>
      <c r="B365" s="12" t="str">
        <f>Products.20201007!A317</f>
        <v>BGC</v>
      </c>
      <c r="C365" s="12" t="str">
        <f>Products.20201007!J317</f>
        <v>INT</v>
      </c>
      <c r="D365" s="50" t="s">
        <v>1780</v>
      </c>
      <c r="E365" s="50"/>
      <c r="F365" s="50"/>
      <c r="G365" s="50"/>
      <c r="H365" s="201" t="e">
        <f t="shared" si="20"/>
        <v>#DIV/0!</v>
      </c>
      <c r="I365" s="233"/>
      <c r="J365" s="233"/>
      <c r="K365" s="201" t="e">
        <f t="shared" si="21"/>
        <v>#DIV/0!</v>
      </c>
      <c r="L365" s="50"/>
      <c r="M365" s="50"/>
      <c r="N365" s="201" t="e">
        <f t="shared" si="22"/>
        <v>#DIV/0!</v>
      </c>
      <c r="O365" s="50"/>
      <c r="P365" s="50"/>
      <c r="Q365" s="201" t="e">
        <f t="shared" si="23"/>
        <v>#DIV/0!</v>
      </c>
      <c r="R365" s="233"/>
      <c r="S365" s="233"/>
      <c r="T365" s="201" t="e">
        <f t="shared" si="24"/>
        <v>#DIV/0!</v>
      </c>
    </row>
    <row r="366" spans="1:20">
      <c r="A366" s="13" t="str">
        <f>Products.20201007!B318</f>
        <v>EP_MAP_INT_TEMP_GL_TS_DBA</v>
      </c>
      <c r="B366" s="12" t="str">
        <f>Products.20201007!A318</f>
        <v>TEMP</v>
      </c>
      <c r="C366" s="12" t="str">
        <f>Products.20201007!J318</f>
        <v>INT</v>
      </c>
      <c r="D366" s="50" t="s">
        <v>1780</v>
      </c>
      <c r="E366" s="50"/>
      <c r="F366" s="50"/>
      <c r="G366" s="50"/>
      <c r="H366" s="201" t="e">
        <f t="shared" si="20"/>
        <v>#DIV/0!</v>
      </c>
      <c r="I366" s="233"/>
      <c r="J366" s="233"/>
      <c r="K366" s="201" t="e">
        <f t="shared" si="21"/>
        <v>#DIV/0!</v>
      </c>
      <c r="L366" s="50"/>
      <c r="M366" s="50"/>
      <c r="N366" s="201" t="e">
        <f t="shared" si="22"/>
        <v>#DIV/0!</v>
      </c>
      <c r="O366" s="50"/>
      <c r="P366" s="50"/>
      <c r="Q366" s="201" t="e">
        <f t="shared" si="23"/>
        <v>#DIV/0!</v>
      </c>
      <c r="R366" s="233"/>
      <c r="S366" s="233"/>
      <c r="T366" s="201" t="e">
        <f t="shared" si="24"/>
        <v>#DIV/0!</v>
      </c>
    </row>
    <row r="367" spans="1:20">
      <c r="A367" s="13" t="str">
        <f>Products.20201007!B319</f>
        <v>EP_MAP_INT_PSAL_GL_TS_DBA</v>
      </c>
      <c r="B367" s="12" t="str">
        <f>Products.20201007!A319</f>
        <v>PSAL</v>
      </c>
      <c r="C367" s="12" t="str">
        <f>Products.20201007!J319</f>
        <v>INT</v>
      </c>
      <c r="D367" s="50" t="s">
        <v>1780</v>
      </c>
      <c r="E367" s="50"/>
      <c r="F367" s="50"/>
      <c r="G367" s="50"/>
      <c r="H367" s="201" t="e">
        <f t="shared" si="20"/>
        <v>#DIV/0!</v>
      </c>
      <c r="I367" s="233"/>
      <c r="J367" s="233"/>
      <c r="K367" s="201" t="e">
        <f t="shared" si="21"/>
        <v>#DIV/0!</v>
      </c>
      <c r="L367" s="50"/>
      <c r="M367" s="50"/>
      <c r="N367" s="201" t="e">
        <f t="shared" si="22"/>
        <v>#DIV/0!</v>
      </c>
      <c r="O367" s="50"/>
      <c r="P367" s="50"/>
      <c r="Q367" s="201" t="e">
        <f t="shared" si="23"/>
        <v>#DIV/0!</v>
      </c>
      <c r="R367" s="233"/>
      <c r="S367" s="233"/>
      <c r="T367" s="201" t="e">
        <f t="shared" si="24"/>
        <v>#DIV/0!</v>
      </c>
    </row>
    <row r="368" spans="1:20">
      <c r="A368" s="13" t="str">
        <f>Products.20201007!B320</f>
        <v>EP_MAP_INT_BGCH_GL_TS_DBA</v>
      </c>
      <c r="B368" s="12" t="str">
        <f>Products.20201007!A320</f>
        <v>BGC</v>
      </c>
      <c r="C368" s="12" t="str">
        <f>Products.20201007!J320</f>
        <v>INT</v>
      </c>
      <c r="D368" s="50" t="s">
        <v>1780</v>
      </c>
      <c r="E368" s="50"/>
      <c r="F368" s="50"/>
      <c r="G368" s="50"/>
      <c r="H368" s="201" t="e">
        <f t="shared" si="20"/>
        <v>#DIV/0!</v>
      </c>
      <c r="I368" s="233"/>
      <c r="J368" s="233"/>
      <c r="K368" s="201" t="e">
        <f t="shared" si="21"/>
        <v>#DIV/0!</v>
      </c>
      <c r="L368" s="50"/>
      <c r="M368" s="50"/>
      <c r="N368" s="201" t="e">
        <f t="shared" si="22"/>
        <v>#DIV/0!</v>
      </c>
      <c r="O368" s="50"/>
      <c r="P368" s="50"/>
      <c r="Q368" s="201" t="e">
        <f t="shared" si="23"/>
        <v>#DIV/0!</v>
      </c>
      <c r="R368" s="233"/>
      <c r="S368" s="233"/>
      <c r="T368" s="201" t="e">
        <f t="shared" si="24"/>
        <v>#DIV/0!</v>
      </c>
    </row>
    <row r="369" spans="1:20">
      <c r="A369" s="13" t="str">
        <f>Products.20201007!B321</f>
        <v>EP_MAP_INT_SLEV_TG_TS_DBA</v>
      </c>
      <c r="B369" s="12" t="str">
        <f>Products.20201007!A321</f>
        <v>SLEV</v>
      </c>
      <c r="C369" s="12" t="str">
        <f>Products.20201007!J321</f>
        <v>INT</v>
      </c>
      <c r="D369" s="50" t="s">
        <v>1780</v>
      </c>
      <c r="E369" s="50"/>
      <c r="F369" s="50"/>
      <c r="G369" s="50"/>
      <c r="H369" s="201" t="e">
        <f t="shared" si="20"/>
        <v>#DIV/0!</v>
      </c>
      <c r="I369" s="233"/>
      <c r="J369" s="233"/>
      <c r="K369" s="201" t="e">
        <f t="shared" si="21"/>
        <v>#DIV/0!</v>
      </c>
      <c r="L369" s="50"/>
      <c r="M369" s="50"/>
      <c r="N369" s="201" t="e">
        <f t="shared" si="22"/>
        <v>#DIV/0!</v>
      </c>
      <c r="O369" s="50"/>
      <c r="P369" s="50"/>
      <c r="Q369" s="201" t="e">
        <f t="shared" si="23"/>
        <v>#DIV/0!</v>
      </c>
      <c r="R369" s="233"/>
      <c r="S369" s="233"/>
      <c r="T369" s="201" t="e">
        <f t="shared" si="24"/>
        <v>#DIV/0!</v>
      </c>
    </row>
    <row r="370" spans="1:20">
      <c r="A370" s="13" t="str">
        <f>Products.20201007!B322</f>
        <v>EP_MAP_INT_TEMP_MO_TS_DBA</v>
      </c>
      <c r="B370" s="12" t="str">
        <f>Products.20201007!A322</f>
        <v>TEMP</v>
      </c>
      <c r="C370" s="12" t="str">
        <f>Products.20201007!J322</f>
        <v>INT</v>
      </c>
      <c r="D370" s="50" t="s">
        <v>1780</v>
      </c>
      <c r="E370" s="50"/>
      <c r="F370" s="50"/>
      <c r="G370" s="50"/>
      <c r="H370" s="201" t="e">
        <f t="shared" si="20"/>
        <v>#DIV/0!</v>
      </c>
      <c r="I370" s="233"/>
      <c r="J370" s="233"/>
      <c r="K370" s="201" t="e">
        <f t="shared" si="21"/>
        <v>#DIV/0!</v>
      </c>
      <c r="L370" s="50"/>
      <c r="M370" s="50"/>
      <c r="N370" s="201" t="e">
        <f t="shared" si="22"/>
        <v>#DIV/0!</v>
      </c>
      <c r="O370" s="50"/>
      <c r="P370" s="50"/>
      <c r="Q370" s="201" t="e">
        <f t="shared" si="23"/>
        <v>#DIV/0!</v>
      </c>
      <c r="R370" s="233"/>
      <c r="S370" s="233"/>
      <c r="T370" s="201" t="e">
        <f t="shared" si="24"/>
        <v>#DIV/0!</v>
      </c>
    </row>
    <row r="371" spans="1:20">
      <c r="A371" s="13" t="str">
        <f>Products.20201007!B323</f>
        <v>EP_MAP_INT_PSAL_MO_TS_DBA</v>
      </c>
      <c r="B371" s="12" t="str">
        <f>Products.20201007!A323</f>
        <v>PSAL</v>
      </c>
      <c r="C371" s="12" t="str">
        <f>Products.20201007!J323</f>
        <v>INT</v>
      </c>
      <c r="D371" s="50" t="s">
        <v>1780</v>
      </c>
      <c r="E371" s="50"/>
      <c r="F371" s="50"/>
      <c r="G371" s="50"/>
      <c r="H371" s="201" t="e">
        <f t="shared" ref="H371:H398" si="25">(F371-G371)/G371</f>
        <v>#DIV/0!</v>
      </c>
      <c r="I371" s="233"/>
      <c r="J371" s="233"/>
      <c r="K371" s="201" t="e">
        <f t="shared" ref="K371:K398" si="26">(I371-J371)/J371</f>
        <v>#DIV/0!</v>
      </c>
      <c r="L371" s="50"/>
      <c r="M371" s="50"/>
      <c r="N371" s="201" t="e">
        <f t="shared" ref="N371:N398" si="27">(L371-M371)/M371</f>
        <v>#DIV/0!</v>
      </c>
      <c r="O371" s="50"/>
      <c r="P371" s="50"/>
      <c r="Q371" s="201" t="e">
        <f t="shared" ref="Q371:Q398" si="28">(O371-P371)/P371</f>
        <v>#DIV/0!</v>
      </c>
      <c r="R371" s="233"/>
      <c r="S371" s="233"/>
      <c r="T371" s="201" t="e">
        <f t="shared" ref="T371:T398" si="29">(R371-S371)/S371</f>
        <v>#DIV/0!</v>
      </c>
    </row>
    <row r="372" spans="1:20">
      <c r="A372" s="13" t="str">
        <f>Products.20201007!B324</f>
        <v>EP_MAP_INT_BGCH_MO_TS_DBA</v>
      </c>
      <c r="B372" s="12" t="str">
        <f>Products.20201007!A324</f>
        <v>BGC</v>
      </c>
      <c r="C372" s="12" t="str">
        <f>Products.20201007!J324</f>
        <v>INT</v>
      </c>
      <c r="D372" s="50" t="s">
        <v>1780</v>
      </c>
      <c r="E372" s="50"/>
      <c r="F372" s="50"/>
      <c r="G372" s="50"/>
      <c r="H372" s="201" t="e">
        <f t="shared" si="25"/>
        <v>#DIV/0!</v>
      </c>
      <c r="I372" s="233"/>
      <c r="J372" s="233"/>
      <c r="K372" s="201" t="e">
        <f t="shared" si="26"/>
        <v>#DIV/0!</v>
      </c>
      <c r="L372" s="50"/>
      <c r="M372" s="50"/>
      <c r="N372" s="201" t="e">
        <f t="shared" si="27"/>
        <v>#DIV/0!</v>
      </c>
      <c r="O372" s="50"/>
      <c r="P372" s="50"/>
      <c r="Q372" s="201" t="e">
        <f t="shared" si="28"/>
        <v>#DIV/0!</v>
      </c>
      <c r="R372" s="233"/>
      <c r="S372" s="233"/>
      <c r="T372" s="201" t="e">
        <f t="shared" si="29"/>
        <v>#DIV/0!</v>
      </c>
    </row>
    <row r="373" spans="1:20">
      <c r="A373" s="13" t="str">
        <f>Products.20201007!B325</f>
        <v>EP_MAP_INT_WIND_MO_TS_DBA</v>
      </c>
      <c r="B373" s="12" t="str">
        <f>Products.20201007!A325</f>
        <v>WIND</v>
      </c>
      <c r="C373" s="12" t="str">
        <f>Products.20201007!J325</f>
        <v>INT</v>
      </c>
      <c r="D373" s="50" t="s">
        <v>1780</v>
      </c>
      <c r="E373" s="50"/>
      <c r="F373" s="50"/>
      <c r="G373" s="50"/>
      <c r="H373" s="201" t="e">
        <f t="shared" si="25"/>
        <v>#DIV/0!</v>
      </c>
      <c r="I373" s="233"/>
      <c r="J373" s="233"/>
      <c r="K373" s="201" t="e">
        <f t="shared" si="26"/>
        <v>#DIV/0!</v>
      </c>
      <c r="L373" s="50"/>
      <c r="M373" s="50"/>
      <c r="N373" s="201" t="e">
        <f t="shared" si="27"/>
        <v>#DIV/0!</v>
      </c>
      <c r="O373" s="50"/>
      <c r="P373" s="50"/>
      <c r="Q373" s="201" t="e">
        <f t="shared" si="28"/>
        <v>#DIV/0!</v>
      </c>
      <c r="R373" s="233"/>
      <c r="S373" s="233"/>
      <c r="T373" s="201" t="e">
        <f t="shared" si="29"/>
        <v>#DIV/0!</v>
      </c>
    </row>
    <row r="374" spans="1:20">
      <c r="A374" s="13" t="str">
        <f>Products.20201007!B326</f>
        <v>EP_MAP_INT_WAVE_MO_TS_DBA</v>
      </c>
      <c r="B374" s="12" t="str">
        <f>Products.20201007!A326</f>
        <v>WAVE</v>
      </c>
      <c r="C374" s="12" t="str">
        <f>Products.20201007!J326</f>
        <v>INT</v>
      </c>
      <c r="D374" s="50" t="s">
        <v>1780</v>
      </c>
      <c r="E374" s="50"/>
      <c r="F374" s="50"/>
      <c r="G374" s="50"/>
      <c r="H374" s="201" t="e">
        <f t="shared" si="25"/>
        <v>#DIV/0!</v>
      </c>
      <c r="I374" s="233"/>
      <c r="J374" s="233"/>
      <c r="K374" s="201" t="e">
        <f t="shared" si="26"/>
        <v>#DIV/0!</v>
      </c>
      <c r="L374" s="50"/>
      <c r="M374" s="50"/>
      <c r="N374" s="201" t="e">
        <f t="shared" si="27"/>
        <v>#DIV/0!</v>
      </c>
      <c r="O374" s="50"/>
      <c r="P374" s="50"/>
      <c r="Q374" s="201" t="e">
        <f t="shared" si="28"/>
        <v>#DIV/0!</v>
      </c>
      <c r="R374" s="233"/>
      <c r="S374" s="233"/>
      <c r="T374" s="201" t="e">
        <f t="shared" si="29"/>
        <v>#DIV/0!</v>
      </c>
    </row>
    <row r="375" spans="1:20">
      <c r="A375" s="13" t="str">
        <f>Products.20201007!B327</f>
        <v>EP_MAP_INT_ATMO_MO_TS_DBA</v>
      </c>
      <c r="B375" s="12" t="str">
        <f>Products.20201007!A327</f>
        <v>ATMS</v>
      </c>
      <c r="C375" s="12" t="str">
        <f>Products.20201007!J327</f>
        <v>INT</v>
      </c>
      <c r="D375" s="50" t="s">
        <v>1780</v>
      </c>
      <c r="E375" s="50"/>
      <c r="F375" s="50"/>
      <c r="G375" s="50"/>
      <c r="H375" s="201" t="e">
        <f t="shared" si="25"/>
        <v>#DIV/0!</v>
      </c>
      <c r="I375" s="233"/>
      <c r="J375" s="233"/>
      <c r="K375" s="201" t="e">
        <f t="shared" si="26"/>
        <v>#DIV/0!</v>
      </c>
      <c r="L375" s="50"/>
      <c r="M375" s="50"/>
      <c r="N375" s="201" t="e">
        <f t="shared" si="27"/>
        <v>#DIV/0!</v>
      </c>
      <c r="O375" s="50"/>
      <c r="P375" s="50"/>
      <c r="Q375" s="201" t="e">
        <f t="shared" si="28"/>
        <v>#DIV/0!</v>
      </c>
      <c r="R375" s="233"/>
      <c r="S375" s="233"/>
      <c r="T375" s="201" t="e">
        <f t="shared" si="29"/>
        <v>#DIV/0!</v>
      </c>
    </row>
    <row r="376" spans="1:20">
      <c r="A376" s="13" t="str">
        <f>Products.20201007!B328</f>
        <v>EP_MAP_INT_UWNO_MO_TS_DBA</v>
      </c>
      <c r="B376" s="12" t="str">
        <f>Products.20201007!A328</f>
        <v>UWNO</v>
      </c>
      <c r="C376" s="12" t="str">
        <f>Products.20201007!J328</f>
        <v>INT</v>
      </c>
      <c r="D376" s="50" t="s">
        <v>1780</v>
      </c>
      <c r="E376" s="50"/>
      <c r="F376" s="50"/>
      <c r="G376" s="50"/>
      <c r="H376" s="201" t="e">
        <f t="shared" si="25"/>
        <v>#DIV/0!</v>
      </c>
      <c r="I376" s="233"/>
      <c r="J376" s="233"/>
      <c r="K376" s="201" t="e">
        <f t="shared" si="26"/>
        <v>#DIV/0!</v>
      </c>
      <c r="L376" s="50"/>
      <c r="M376" s="50"/>
      <c r="N376" s="201" t="e">
        <f t="shared" si="27"/>
        <v>#DIV/0!</v>
      </c>
      <c r="O376" s="50"/>
      <c r="P376" s="50"/>
      <c r="Q376" s="201" t="e">
        <f t="shared" si="28"/>
        <v>#DIV/0!</v>
      </c>
      <c r="R376" s="233"/>
      <c r="S376" s="233"/>
      <c r="T376" s="201" t="e">
        <f t="shared" si="29"/>
        <v>#DIV/0!</v>
      </c>
    </row>
    <row r="377" spans="1:20">
      <c r="A377" s="13" t="str">
        <f>Products.20201007!B329</f>
        <v>EP_MAP_INT_CURR_MO_TS_DBA</v>
      </c>
      <c r="B377" s="12" t="str">
        <f>Products.20201007!A329</f>
        <v>HCXX</v>
      </c>
      <c r="C377" s="12" t="str">
        <f>Products.20201007!J329</f>
        <v>INT</v>
      </c>
      <c r="D377" s="50" t="s">
        <v>1780</v>
      </c>
      <c r="E377" s="50"/>
      <c r="F377" s="50"/>
      <c r="G377" s="50"/>
      <c r="H377" s="201" t="e">
        <f t="shared" si="25"/>
        <v>#DIV/0!</v>
      </c>
      <c r="I377" s="233"/>
      <c r="J377" s="233"/>
      <c r="K377" s="201" t="e">
        <f t="shared" si="26"/>
        <v>#DIV/0!</v>
      </c>
      <c r="L377" s="50"/>
      <c r="M377" s="50"/>
      <c r="N377" s="201" t="e">
        <f t="shared" si="27"/>
        <v>#DIV/0!</v>
      </c>
      <c r="O377" s="50"/>
      <c r="P377" s="50"/>
      <c r="Q377" s="201" t="e">
        <f t="shared" si="28"/>
        <v>#DIV/0!</v>
      </c>
      <c r="R377" s="233"/>
      <c r="S377" s="233"/>
      <c r="T377" s="201" t="e">
        <f t="shared" si="29"/>
        <v>#DIV/0!</v>
      </c>
    </row>
    <row r="378" spans="1:20">
      <c r="A378" s="13" t="str">
        <f>Products.20201007!B330</f>
        <v>EP_MAP_INT_OPTI_MO_TS_DBA</v>
      </c>
      <c r="B378" s="12" t="str">
        <f>Products.20201007!A330</f>
        <v>OPTS</v>
      </c>
      <c r="C378" s="12" t="str">
        <f>Products.20201007!J330</f>
        <v>INT</v>
      </c>
      <c r="D378" s="50" t="s">
        <v>1780</v>
      </c>
      <c r="E378" s="50"/>
      <c r="F378" s="50"/>
      <c r="G378" s="50"/>
      <c r="H378" s="201" t="e">
        <f t="shared" si="25"/>
        <v>#DIV/0!</v>
      </c>
      <c r="I378" s="233"/>
      <c r="J378" s="233"/>
      <c r="K378" s="201" t="e">
        <f t="shared" si="26"/>
        <v>#DIV/0!</v>
      </c>
      <c r="L378" s="50"/>
      <c r="M378" s="50"/>
      <c r="N378" s="201" t="e">
        <f t="shared" si="27"/>
        <v>#DIV/0!</v>
      </c>
      <c r="O378" s="50"/>
      <c r="P378" s="50"/>
      <c r="Q378" s="201" t="e">
        <f t="shared" si="28"/>
        <v>#DIV/0!</v>
      </c>
      <c r="R378" s="233"/>
      <c r="S378" s="233"/>
      <c r="T378" s="201" t="e">
        <f t="shared" si="29"/>
        <v>#DIV/0!</v>
      </c>
    </row>
    <row r="379" spans="1:20">
      <c r="A379" s="13" t="str">
        <f>Products.20201007!B331</f>
        <v>EP_MAP_INT_TEMP_MM_TS_DBA</v>
      </c>
      <c r="B379" s="12" t="str">
        <f>Products.20201007!A331</f>
        <v>TEMP</v>
      </c>
      <c r="C379" s="12" t="str">
        <f>Products.20201007!J331</f>
        <v>INT</v>
      </c>
      <c r="D379" s="50" t="s">
        <v>1780</v>
      </c>
      <c r="E379" s="50"/>
      <c r="F379" s="50"/>
      <c r="G379" s="50"/>
      <c r="H379" s="201" t="e">
        <f t="shared" si="25"/>
        <v>#DIV/0!</v>
      </c>
      <c r="I379" s="233"/>
      <c r="J379" s="233"/>
      <c r="K379" s="201" t="e">
        <f t="shared" si="26"/>
        <v>#DIV/0!</v>
      </c>
      <c r="L379" s="50"/>
      <c r="M379" s="50"/>
      <c r="N379" s="201" t="e">
        <f t="shared" si="27"/>
        <v>#DIV/0!</v>
      </c>
      <c r="O379" s="50"/>
      <c r="P379" s="50"/>
      <c r="Q379" s="201" t="e">
        <f t="shared" si="28"/>
        <v>#DIV/0!</v>
      </c>
      <c r="R379" s="233"/>
      <c r="S379" s="233"/>
      <c r="T379" s="201" t="e">
        <f t="shared" si="29"/>
        <v>#DIV/0!</v>
      </c>
    </row>
    <row r="380" spans="1:20">
      <c r="A380" s="13" t="str">
        <f>Products.20201007!B332</f>
        <v>EP_MAP_INT_PSAL_MM_TS_DBA</v>
      </c>
      <c r="B380" s="12" t="str">
        <f>Products.20201007!A332</f>
        <v>PSAL</v>
      </c>
      <c r="C380" s="12" t="str">
        <f>Products.20201007!J332</f>
        <v>INT</v>
      </c>
      <c r="D380" s="50" t="s">
        <v>1780</v>
      </c>
      <c r="E380" s="50"/>
      <c r="F380" s="50"/>
      <c r="G380" s="50"/>
      <c r="H380" s="201" t="e">
        <f t="shared" si="25"/>
        <v>#DIV/0!</v>
      </c>
      <c r="I380" s="233"/>
      <c r="J380" s="233"/>
      <c r="K380" s="201" t="e">
        <f t="shared" si="26"/>
        <v>#DIV/0!</v>
      </c>
      <c r="L380" s="50"/>
      <c r="M380" s="50"/>
      <c r="N380" s="201" t="e">
        <f t="shared" si="27"/>
        <v>#DIV/0!</v>
      </c>
      <c r="O380" s="50"/>
      <c r="P380" s="50"/>
      <c r="Q380" s="201" t="e">
        <f t="shared" si="28"/>
        <v>#DIV/0!</v>
      </c>
      <c r="R380" s="233"/>
      <c r="S380" s="233"/>
      <c r="T380" s="201" t="e">
        <f t="shared" si="29"/>
        <v>#DIV/0!</v>
      </c>
    </row>
    <row r="381" spans="1:20">
      <c r="A381" s="13" t="str">
        <f>Products.20201007!B333</f>
        <v>EP_MAP_INT_CURR_HR_TS_DBA</v>
      </c>
      <c r="B381" s="12" t="str">
        <f>Products.20201007!A333</f>
        <v>HCXX</v>
      </c>
      <c r="C381" s="12" t="str">
        <f>Products.20201007!J333</f>
        <v>INT</v>
      </c>
      <c r="D381" s="50" t="s">
        <v>1780</v>
      </c>
      <c r="E381" s="50"/>
      <c r="F381" s="50"/>
      <c r="G381" s="50"/>
      <c r="H381" s="201" t="e">
        <f t="shared" si="25"/>
        <v>#DIV/0!</v>
      </c>
      <c r="I381" s="233"/>
      <c r="J381" s="233"/>
      <c r="K381" s="201" t="e">
        <f t="shared" si="26"/>
        <v>#DIV/0!</v>
      </c>
      <c r="L381" s="50"/>
      <c r="M381" s="50"/>
      <c r="N381" s="201" t="e">
        <f t="shared" si="27"/>
        <v>#DIV/0!</v>
      </c>
      <c r="O381" s="50"/>
      <c r="P381" s="50"/>
      <c r="Q381" s="201" t="e">
        <f t="shared" si="28"/>
        <v>#DIV/0!</v>
      </c>
      <c r="R381" s="233"/>
      <c r="S381" s="233"/>
      <c r="T381" s="201" t="e">
        <f t="shared" si="29"/>
        <v>#DIV/0!</v>
      </c>
    </row>
    <row r="382" spans="1:20">
      <c r="A382" s="13" t="str">
        <f>Products.20201007!B334</f>
        <v>EP_MAP_INT_RVFL_RS_TS_DBA</v>
      </c>
      <c r="B382" s="12" t="str">
        <f>Products.20201007!A334</f>
        <v>RVFL</v>
      </c>
      <c r="C382" s="12" t="str">
        <f>Products.20201007!J334</f>
        <v>INT</v>
      </c>
      <c r="D382" s="50" t="s">
        <v>1780</v>
      </c>
      <c r="E382" s="50"/>
      <c r="F382" s="50"/>
      <c r="G382" s="50"/>
      <c r="H382" s="201" t="e">
        <f t="shared" si="25"/>
        <v>#DIV/0!</v>
      </c>
      <c r="I382" s="233"/>
      <c r="J382" s="233"/>
      <c r="K382" s="201" t="e">
        <f t="shared" si="26"/>
        <v>#DIV/0!</v>
      </c>
      <c r="L382" s="50"/>
      <c r="M382" s="50"/>
      <c r="N382" s="201" t="e">
        <f t="shared" si="27"/>
        <v>#DIV/0!</v>
      </c>
      <c r="O382" s="50"/>
      <c r="P382" s="50"/>
      <c r="Q382" s="201" t="e">
        <f t="shared" si="28"/>
        <v>#DIV/0!</v>
      </c>
      <c r="R382" s="233"/>
      <c r="S382" s="233"/>
      <c r="T382" s="201" t="e">
        <f t="shared" si="29"/>
        <v>#DIV/0!</v>
      </c>
    </row>
    <row r="383" spans="1:20">
      <c r="A383" s="13" t="str">
        <f>Products.20201007!B335</f>
        <v>EP_MAP_INT_TEMP_CT_TS_DBA</v>
      </c>
      <c r="B383" s="12" t="str">
        <f>Products.20201007!A335</f>
        <v>TEMP</v>
      </c>
      <c r="C383" s="12" t="str">
        <f>Products.20201007!J335</f>
        <v>INT</v>
      </c>
      <c r="D383" s="50" t="s">
        <v>1780</v>
      </c>
      <c r="E383" s="50"/>
      <c r="F383" s="50"/>
      <c r="G383" s="50"/>
      <c r="H383" s="201" t="e">
        <f t="shared" si="25"/>
        <v>#DIV/0!</v>
      </c>
      <c r="I383" s="233"/>
      <c r="J383" s="233"/>
      <c r="K383" s="201" t="e">
        <f t="shared" si="26"/>
        <v>#DIV/0!</v>
      </c>
      <c r="L383" s="50"/>
      <c r="M383" s="50"/>
      <c r="N383" s="201" t="e">
        <f t="shared" si="27"/>
        <v>#DIV/0!</v>
      </c>
      <c r="O383" s="50"/>
      <c r="P383" s="50"/>
      <c r="Q383" s="201" t="e">
        <f t="shared" si="28"/>
        <v>#DIV/0!</v>
      </c>
      <c r="R383" s="233"/>
      <c r="S383" s="233"/>
      <c r="T383" s="201" t="e">
        <f t="shared" si="29"/>
        <v>#DIV/0!</v>
      </c>
    </row>
    <row r="384" spans="1:20">
      <c r="A384" s="13" t="str">
        <f>Products.20201007!B336</f>
        <v>EP_MAP_INT_PSAL_CT_TS_DBA</v>
      </c>
      <c r="B384" s="12" t="str">
        <f>Products.20201007!A336</f>
        <v>PSAL</v>
      </c>
      <c r="C384" s="12" t="str">
        <f>Products.20201007!J336</f>
        <v>INT</v>
      </c>
      <c r="D384" s="50" t="s">
        <v>1780</v>
      </c>
      <c r="E384" s="50"/>
      <c r="F384" s="50"/>
      <c r="G384" s="50"/>
      <c r="H384" s="201" t="e">
        <f t="shared" si="25"/>
        <v>#DIV/0!</v>
      </c>
      <c r="I384" s="233"/>
      <c r="J384" s="233"/>
      <c r="K384" s="201" t="e">
        <f t="shared" si="26"/>
        <v>#DIV/0!</v>
      </c>
      <c r="L384" s="50"/>
      <c r="M384" s="50"/>
      <c r="N384" s="201" t="e">
        <f t="shared" si="27"/>
        <v>#DIV/0!</v>
      </c>
      <c r="O384" s="50"/>
      <c r="P384" s="50"/>
      <c r="Q384" s="201" t="e">
        <f t="shared" si="28"/>
        <v>#DIV/0!</v>
      </c>
      <c r="R384" s="233"/>
      <c r="S384" s="233"/>
      <c r="T384" s="201" t="e">
        <f t="shared" si="29"/>
        <v>#DIV/0!</v>
      </c>
    </row>
    <row r="385" spans="1:20">
      <c r="A385" s="13" t="str">
        <f>Products.20201007!B337</f>
        <v>EP_MAP_INT_TEMP_ML_TS_DBA</v>
      </c>
      <c r="B385" s="12" t="str">
        <f>Products.20201007!A337</f>
        <v>TEMP</v>
      </c>
      <c r="C385" s="12" t="str">
        <f>Products.20201007!J337</f>
        <v>INT</v>
      </c>
      <c r="D385" s="50" t="s">
        <v>1780</v>
      </c>
      <c r="E385" s="50"/>
      <c r="F385" s="50"/>
      <c r="G385" s="50"/>
      <c r="H385" s="201" t="e">
        <f t="shared" si="25"/>
        <v>#DIV/0!</v>
      </c>
      <c r="I385" s="233"/>
      <c r="J385" s="233"/>
      <c r="K385" s="201" t="e">
        <f t="shared" si="26"/>
        <v>#DIV/0!</v>
      </c>
      <c r="L385" s="50"/>
      <c r="M385" s="50"/>
      <c r="N385" s="201" t="e">
        <f t="shared" si="27"/>
        <v>#DIV/0!</v>
      </c>
      <c r="O385" s="50"/>
      <c r="P385" s="50"/>
      <c r="Q385" s="201" t="e">
        <f t="shared" si="28"/>
        <v>#DIV/0!</v>
      </c>
      <c r="R385" s="233"/>
      <c r="S385" s="233"/>
      <c r="T385" s="201" t="e">
        <f t="shared" si="29"/>
        <v>#DIV/0!</v>
      </c>
    </row>
    <row r="386" spans="1:20">
      <c r="A386" s="13" t="str">
        <f>Products.20201007!B338</f>
        <v>EP_MAP_INT_PSAL_ML_TS_DBA</v>
      </c>
      <c r="B386" s="12" t="str">
        <f>Products.20201007!A338</f>
        <v>PSAL</v>
      </c>
      <c r="C386" s="12" t="str">
        <f>Products.20201007!J338</f>
        <v>INT</v>
      </c>
      <c r="D386" s="50" t="s">
        <v>1780</v>
      </c>
      <c r="E386" s="50"/>
      <c r="F386" s="50"/>
      <c r="G386" s="50"/>
      <c r="H386" s="201" t="e">
        <f t="shared" si="25"/>
        <v>#DIV/0!</v>
      </c>
      <c r="I386" s="233"/>
      <c r="J386" s="233"/>
      <c r="K386" s="201" t="e">
        <f t="shared" si="26"/>
        <v>#DIV/0!</v>
      </c>
      <c r="L386" s="50"/>
      <c r="M386" s="50"/>
      <c r="N386" s="201" t="e">
        <f t="shared" si="27"/>
        <v>#DIV/0!</v>
      </c>
      <c r="O386" s="50"/>
      <c r="P386" s="50"/>
      <c r="Q386" s="201" t="e">
        <f t="shared" si="28"/>
        <v>#DIV/0!</v>
      </c>
      <c r="R386" s="233"/>
      <c r="S386" s="233"/>
      <c r="T386" s="201" t="e">
        <f t="shared" si="29"/>
        <v>#DIV/0!</v>
      </c>
    </row>
    <row r="387" spans="1:20">
      <c r="A387" s="13" t="str">
        <f>Products.20201007!B339</f>
        <v>EP_MAP_INT_TEMP_AL_TS_TRE</v>
      </c>
      <c r="B387" s="12" t="str">
        <f>Products.20201007!A339</f>
        <v>TEMP</v>
      </c>
      <c r="C387" s="12" t="str">
        <f>Products.20201007!J339</f>
        <v>INT</v>
      </c>
      <c r="D387" s="50" t="s">
        <v>1780</v>
      </c>
      <c r="E387" s="50"/>
      <c r="F387" s="50"/>
      <c r="G387" s="50"/>
      <c r="H387" s="201" t="e">
        <f t="shared" si="25"/>
        <v>#DIV/0!</v>
      </c>
      <c r="I387" s="233"/>
      <c r="J387" s="233"/>
      <c r="K387" s="201" t="e">
        <f t="shared" si="26"/>
        <v>#DIV/0!</v>
      </c>
      <c r="L387" s="50"/>
      <c r="M387" s="50"/>
      <c r="N387" s="201" t="e">
        <f t="shared" si="27"/>
        <v>#DIV/0!</v>
      </c>
      <c r="O387" s="50"/>
      <c r="P387" s="50"/>
      <c r="Q387" s="201" t="e">
        <f t="shared" si="28"/>
        <v>#DIV/0!</v>
      </c>
      <c r="R387" s="233"/>
      <c r="S387" s="233"/>
      <c r="T387" s="201" t="e">
        <f t="shared" si="29"/>
        <v>#DIV/0!</v>
      </c>
    </row>
    <row r="388" spans="1:20">
      <c r="A388" s="13" t="str">
        <f>Products.20201007!B340</f>
        <v>EP_MAP_INT_PSAL_AL_TS_TRE</v>
      </c>
      <c r="B388" s="12" t="str">
        <f>Products.20201007!A340</f>
        <v>PSAL</v>
      </c>
      <c r="C388" s="12" t="str">
        <f>Products.20201007!J340</f>
        <v>INT</v>
      </c>
      <c r="D388" s="50" t="s">
        <v>1780</v>
      </c>
      <c r="E388" s="50"/>
      <c r="F388" s="50"/>
      <c r="G388" s="50"/>
      <c r="H388" s="201" t="e">
        <f t="shared" si="25"/>
        <v>#DIV/0!</v>
      </c>
      <c r="I388" s="233"/>
      <c r="J388" s="233"/>
      <c r="K388" s="201" t="e">
        <f t="shared" si="26"/>
        <v>#DIV/0!</v>
      </c>
      <c r="L388" s="50"/>
      <c r="M388" s="50"/>
      <c r="N388" s="201" t="e">
        <f t="shared" si="27"/>
        <v>#DIV/0!</v>
      </c>
      <c r="O388" s="50"/>
      <c r="P388" s="50"/>
      <c r="Q388" s="201" t="e">
        <f t="shared" si="28"/>
        <v>#DIV/0!</v>
      </c>
      <c r="R388" s="233"/>
      <c r="S388" s="233"/>
      <c r="T388" s="201" t="e">
        <f t="shared" si="29"/>
        <v>#DIV/0!</v>
      </c>
    </row>
    <row r="389" spans="1:20">
      <c r="A389" s="13" t="str">
        <f>Products.20201007!B341</f>
        <v>EP_MAP_INT_CURR_AL_TS_TRE</v>
      </c>
      <c r="B389" s="12" t="str">
        <f>Products.20201007!A341</f>
        <v>CURR</v>
      </c>
      <c r="C389" s="12" t="str">
        <f>Products.20201007!J341</f>
        <v>INT</v>
      </c>
      <c r="D389" s="50" t="s">
        <v>1780</v>
      </c>
      <c r="E389" s="50"/>
      <c r="F389" s="50"/>
      <c r="G389" s="50"/>
      <c r="H389" s="201" t="e">
        <f t="shared" si="25"/>
        <v>#DIV/0!</v>
      </c>
      <c r="I389" s="233"/>
      <c r="J389" s="233"/>
      <c r="K389" s="201" t="e">
        <f t="shared" si="26"/>
        <v>#DIV/0!</v>
      </c>
      <c r="L389" s="50"/>
      <c r="M389" s="50"/>
      <c r="N389" s="201" t="e">
        <f t="shared" si="27"/>
        <v>#DIV/0!</v>
      </c>
      <c r="O389" s="50"/>
      <c r="P389" s="50"/>
      <c r="Q389" s="201" t="e">
        <f t="shared" si="28"/>
        <v>#DIV/0!</v>
      </c>
      <c r="R389" s="233"/>
      <c r="S389" s="233"/>
      <c r="T389" s="201" t="e">
        <f t="shared" si="29"/>
        <v>#DIV/0!</v>
      </c>
    </row>
    <row r="390" spans="1:20">
      <c r="A390" s="13" t="str">
        <f>Products.20201007!B342</f>
        <v>EP_MAP_INT_WAVE_AL_TS_TRE</v>
      </c>
      <c r="B390" s="12" t="str">
        <f>Products.20201007!A342</f>
        <v>WAVE</v>
      </c>
      <c r="C390" s="12" t="str">
        <f>Products.20201007!J342</f>
        <v>INT</v>
      </c>
      <c r="D390" s="50" t="s">
        <v>1780</v>
      </c>
      <c r="E390" s="50"/>
      <c r="F390" s="50"/>
      <c r="G390" s="50"/>
      <c r="H390" s="201" t="e">
        <f t="shared" si="25"/>
        <v>#DIV/0!</v>
      </c>
      <c r="I390" s="233"/>
      <c r="J390" s="233"/>
      <c r="K390" s="201" t="e">
        <f t="shared" si="26"/>
        <v>#DIV/0!</v>
      </c>
      <c r="L390" s="50"/>
      <c r="M390" s="50"/>
      <c r="N390" s="201" t="e">
        <f t="shared" si="27"/>
        <v>#DIV/0!</v>
      </c>
      <c r="O390" s="50"/>
      <c r="P390" s="50"/>
      <c r="Q390" s="201" t="e">
        <f t="shared" si="28"/>
        <v>#DIV/0!</v>
      </c>
      <c r="R390" s="233"/>
      <c r="S390" s="233"/>
      <c r="T390" s="201" t="e">
        <f t="shared" si="29"/>
        <v>#DIV/0!</v>
      </c>
    </row>
    <row r="391" spans="1:20">
      <c r="A391" s="13" t="str">
        <f>Products.20201007!B343</f>
        <v>EP_MAP_INT_WIND_AL_TS_TRE</v>
      </c>
      <c r="B391" s="12" t="str">
        <f>Products.20201007!A343</f>
        <v>WIND</v>
      </c>
      <c r="C391" s="12" t="str">
        <f>Products.20201007!J343</f>
        <v>INT</v>
      </c>
      <c r="D391" s="50" t="s">
        <v>1780</v>
      </c>
      <c r="E391" s="50"/>
      <c r="F391" s="50"/>
      <c r="G391" s="50"/>
      <c r="H391" s="201" t="e">
        <f t="shared" si="25"/>
        <v>#DIV/0!</v>
      </c>
      <c r="I391" s="233"/>
      <c r="J391" s="233"/>
      <c r="K391" s="201" t="e">
        <f t="shared" si="26"/>
        <v>#DIV/0!</v>
      </c>
      <c r="L391" s="50"/>
      <c r="M391" s="50"/>
      <c r="N391" s="201" t="e">
        <f t="shared" si="27"/>
        <v>#DIV/0!</v>
      </c>
      <c r="O391" s="50"/>
      <c r="P391" s="50"/>
      <c r="Q391" s="201" t="e">
        <f t="shared" si="28"/>
        <v>#DIV/0!</v>
      </c>
      <c r="R391" s="233"/>
      <c r="S391" s="233"/>
      <c r="T391" s="201" t="e">
        <f t="shared" si="29"/>
        <v>#DIV/0!</v>
      </c>
    </row>
    <row r="392" spans="1:20">
      <c r="A392" s="13" t="str">
        <f>Products.20201007!B344</f>
        <v>EP_MAP_INT_BGCH_AL_TS_TRE</v>
      </c>
      <c r="B392" s="12" t="str">
        <f>Products.20201007!A344</f>
        <v>BGC</v>
      </c>
      <c r="C392" s="12" t="str">
        <f>Products.20201007!J344</f>
        <v>INT</v>
      </c>
      <c r="D392" s="50" t="s">
        <v>1780</v>
      </c>
      <c r="E392" s="50"/>
      <c r="F392" s="50"/>
      <c r="G392" s="50"/>
      <c r="H392" s="201" t="e">
        <f t="shared" si="25"/>
        <v>#DIV/0!</v>
      </c>
      <c r="I392" s="233"/>
      <c r="J392" s="233"/>
      <c r="K392" s="201" t="e">
        <f t="shared" si="26"/>
        <v>#DIV/0!</v>
      </c>
      <c r="L392" s="50"/>
      <c r="M392" s="50"/>
      <c r="N392" s="201" t="e">
        <f t="shared" si="27"/>
        <v>#DIV/0!</v>
      </c>
      <c r="O392" s="50"/>
      <c r="P392" s="50"/>
      <c r="Q392" s="201" t="e">
        <f t="shared" si="28"/>
        <v>#DIV/0!</v>
      </c>
      <c r="R392" s="233"/>
      <c r="S392" s="233"/>
      <c r="T392" s="201" t="e">
        <f t="shared" si="29"/>
        <v>#DIV/0!</v>
      </c>
    </row>
    <row r="393" spans="1:20">
      <c r="A393" s="13" t="str">
        <f>Products.20201007!B345</f>
        <v>EP_MAP_INT_ATMO_AL_TS_TRE</v>
      </c>
      <c r="B393" s="12" t="str">
        <f>Products.20201007!A345</f>
        <v>ATMS</v>
      </c>
      <c r="C393" s="12" t="str">
        <f>Products.20201007!J345</f>
        <v>INT</v>
      </c>
      <c r="D393" s="50" t="s">
        <v>1780</v>
      </c>
      <c r="E393" s="50"/>
      <c r="F393" s="50"/>
      <c r="G393" s="50"/>
      <c r="H393" s="201" t="e">
        <f t="shared" si="25"/>
        <v>#DIV/0!</v>
      </c>
      <c r="I393" s="233"/>
      <c r="J393" s="233"/>
      <c r="K393" s="201" t="e">
        <f t="shared" si="26"/>
        <v>#DIV/0!</v>
      </c>
      <c r="L393" s="50"/>
      <c r="M393" s="50"/>
      <c r="N393" s="201" t="e">
        <f t="shared" si="27"/>
        <v>#DIV/0!</v>
      </c>
      <c r="O393" s="50"/>
      <c r="P393" s="50"/>
      <c r="Q393" s="201" t="e">
        <f t="shared" si="28"/>
        <v>#DIV/0!</v>
      </c>
      <c r="R393" s="233"/>
      <c r="S393" s="233"/>
      <c r="T393" s="201" t="e">
        <f t="shared" si="29"/>
        <v>#DIV/0!</v>
      </c>
    </row>
    <row r="394" spans="1:20">
      <c r="A394" s="13" t="str">
        <f>Products.20201007!B346</f>
        <v>EP_MAP_INT_SLEV_AL_TS_TRE</v>
      </c>
      <c r="B394" s="12" t="str">
        <f>Products.20201007!A346</f>
        <v>SLEV</v>
      </c>
      <c r="C394" s="12" t="str">
        <f>Products.20201007!J346</f>
        <v>INT</v>
      </c>
      <c r="D394" s="50" t="s">
        <v>1780</v>
      </c>
      <c r="E394" s="50"/>
      <c r="F394" s="50"/>
      <c r="G394" s="50"/>
      <c r="H394" s="201" t="e">
        <f t="shared" si="25"/>
        <v>#DIV/0!</v>
      </c>
      <c r="I394" s="233"/>
      <c r="J394" s="233"/>
      <c r="K394" s="201" t="e">
        <f t="shared" si="26"/>
        <v>#DIV/0!</v>
      </c>
      <c r="L394" s="50"/>
      <c r="M394" s="50"/>
      <c r="N394" s="201" t="e">
        <f t="shared" si="27"/>
        <v>#DIV/0!</v>
      </c>
      <c r="O394" s="50"/>
      <c r="P394" s="50"/>
      <c r="Q394" s="201" t="e">
        <f t="shared" si="28"/>
        <v>#DIV/0!</v>
      </c>
      <c r="R394" s="233"/>
      <c r="S394" s="233"/>
      <c r="T394" s="201" t="e">
        <f t="shared" si="29"/>
        <v>#DIV/0!</v>
      </c>
    </row>
    <row r="395" spans="1:20">
      <c r="A395" s="13" t="str">
        <f>Products.20201007!B347</f>
        <v>EP_MAP_INT_RVFL_AL_TS_TRE</v>
      </c>
      <c r="B395" s="12" t="str">
        <f>Products.20201007!A347</f>
        <v>RVFL</v>
      </c>
      <c r="C395" s="12" t="str">
        <f>Products.20201007!J347</f>
        <v>INT</v>
      </c>
      <c r="D395" s="50" t="s">
        <v>1780</v>
      </c>
      <c r="E395" s="50"/>
      <c r="F395" s="50"/>
      <c r="G395" s="50"/>
      <c r="H395" s="201" t="e">
        <f t="shared" si="25"/>
        <v>#DIV/0!</v>
      </c>
      <c r="I395" s="233"/>
      <c r="J395" s="233"/>
      <c r="K395" s="201" t="e">
        <f t="shared" si="26"/>
        <v>#DIV/0!</v>
      </c>
      <c r="L395" s="50"/>
      <c r="M395" s="50"/>
      <c r="N395" s="201" t="e">
        <f t="shared" si="27"/>
        <v>#DIV/0!</v>
      </c>
      <c r="O395" s="50"/>
      <c r="P395" s="50"/>
      <c r="Q395" s="201" t="e">
        <f t="shared" si="28"/>
        <v>#DIV/0!</v>
      </c>
      <c r="R395" s="233"/>
      <c r="S395" s="233"/>
      <c r="T395" s="201" t="e">
        <f t="shared" si="29"/>
        <v>#DIV/0!</v>
      </c>
    </row>
    <row r="396" spans="1:20">
      <c r="A396" s="13" t="str">
        <f>Products.20201007!B348</f>
        <v>EP_MAP_INT_OPTI_AL_TS_TRE</v>
      </c>
      <c r="B396" s="12" t="str">
        <f>Products.20201007!A348</f>
        <v>OPTS</v>
      </c>
      <c r="C396" s="12" t="str">
        <f>Products.20201007!J348</f>
        <v>INT</v>
      </c>
      <c r="D396" s="50" t="s">
        <v>1780</v>
      </c>
      <c r="E396" s="50"/>
      <c r="F396" s="50"/>
      <c r="G396" s="50"/>
      <c r="H396" s="201" t="e">
        <f t="shared" si="25"/>
        <v>#DIV/0!</v>
      </c>
      <c r="I396" s="233"/>
      <c r="J396" s="233"/>
      <c r="K396" s="201" t="e">
        <f t="shared" si="26"/>
        <v>#DIV/0!</v>
      </c>
      <c r="L396" s="50"/>
      <c r="M396" s="50"/>
      <c r="N396" s="201" t="e">
        <f t="shared" si="27"/>
        <v>#DIV/0!</v>
      </c>
      <c r="O396" s="50"/>
      <c r="P396" s="50"/>
      <c r="Q396" s="201" t="e">
        <f t="shared" si="28"/>
        <v>#DIV/0!</v>
      </c>
      <c r="R396" s="233"/>
      <c r="S396" s="233"/>
      <c r="T396" s="201" t="e">
        <f t="shared" si="29"/>
        <v>#DIV/0!</v>
      </c>
    </row>
    <row r="397" spans="1:20">
      <c r="A397" s="13" t="str">
        <f>Products.20201007!B349</f>
        <v>EP_MAP_INT_SIEx_SA_NN_ARC</v>
      </c>
      <c r="B397" s="12" t="str">
        <f>Products.20201007!A349</f>
        <v>SIEX</v>
      </c>
      <c r="C397" s="12" t="str">
        <f>Products.20201007!J349</f>
        <v>INT</v>
      </c>
      <c r="D397" s="50" t="s">
        <v>1780</v>
      </c>
      <c r="E397" s="50"/>
      <c r="F397" s="50"/>
      <c r="G397" s="50"/>
      <c r="H397" s="201" t="e">
        <f t="shared" si="25"/>
        <v>#DIV/0!</v>
      </c>
      <c r="I397" s="233"/>
      <c r="J397" s="233"/>
      <c r="K397" s="201" t="e">
        <f t="shared" si="26"/>
        <v>#DIV/0!</v>
      </c>
      <c r="L397" s="50"/>
      <c r="M397" s="50"/>
      <c r="N397" s="201" t="e">
        <f t="shared" si="27"/>
        <v>#DIV/0!</v>
      </c>
      <c r="O397" s="50"/>
      <c r="P397" s="50"/>
      <c r="Q397" s="201" t="e">
        <f t="shared" si="28"/>
        <v>#DIV/0!</v>
      </c>
      <c r="R397" s="233"/>
      <c r="S397" s="233"/>
      <c r="T397" s="201" t="e">
        <f t="shared" si="29"/>
        <v>#DIV/0!</v>
      </c>
    </row>
    <row r="398" spans="1:20">
      <c r="A398" s="13" t="str">
        <f>Products.20201007!B350</f>
        <v>EP_MAP_INT_SIEx_SA_NN_ANT</v>
      </c>
      <c r="B398" s="12" t="str">
        <f>Products.20201007!A350</f>
        <v>SIEx</v>
      </c>
      <c r="C398" s="12" t="str">
        <f>Products.20201007!J350</f>
        <v>INT</v>
      </c>
      <c r="D398" s="50" t="s">
        <v>1780</v>
      </c>
      <c r="E398" s="50"/>
      <c r="F398" s="50"/>
      <c r="G398" s="50"/>
      <c r="H398" s="201" t="e">
        <f t="shared" si="25"/>
        <v>#DIV/0!</v>
      </c>
      <c r="I398" s="234"/>
      <c r="J398" s="234"/>
      <c r="K398" s="201" t="e">
        <f t="shared" si="26"/>
        <v>#DIV/0!</v>
      </c>
      <c r="L398" s="50"/>
      <c r="M398" s="50"/>
      <c r="N398" s="201" t="e">
        <f t="shared" si="27"/>
        <v>#DIV/0!</v>
      </c>
      <c r="O398" s="50"/>
      <c r="P398" s="50"/>
      <c r="Q398" s="201" t="e">
        <f t="shared" si="28"/>
        <v>#DIV/0!</v>
      </c>
      <c r="R398" s="234"/>
      <c r="S398" s="234"/>
      <c r="T398" s="201" t="e">
        <f t="shared" si="29"/>
        <v>#DIV/0!</v>
      </c>
    </row>
    <row r="399" spans="1:20">
      <c r="A399" s="13"/>
      <c r="B399" s="12"/>
      <c r="C399" s="12"/>
      <c r="D399" s="50"/>
      <c r="E399" s="50"/>
      <c r="F399" s="50"/>
      <c r="G399" s="50"/>
      <c r="H399" s="201"/>
      <c r="I399" s="50"/>
      <c r="J399" s="50"/>
      <c r="K399" s="201"/>
      <c r="L399" s="50"/>
      <c r="M399" s="50"/>
      <c r="N399" s="201"/>
      <c r="O399" s="50"/>
      <c r="P399" s="50"/>
      <c r="Q399" s="201"/>
    </row>
    <row r="400" spans="1:20">
      <c r="A400" s="13"/>
      <c r="B400" s="12"/>
      <c r="C400" s="12"/>
      <c r="D400" s="50"/>
      <c r="E400" s="50"/>
      <c r="F400" s="50"/>
      <c r="G400" s="50"/>
      <c r="H400" s="201"/>
      <c r="I400" s="50"/>
      <c r="J400" s="50"/>
      <c r="K400" s="201"/>
      <c r="L400" s="50"/>
      <c r="M400" s="50"/>
      <c r="N400" s="201"/>
      <c r="O400" s="50"/>
      <c r="P400" s="50"/>
      <c r="Q400" s="201"/>
    </row>
    <row r="401" spans="1:20">
      <c r="A401" s="13"/>
      <c r="B401" s="12"/>
      <c r="C401" s="12"/>
      <c r="D401" s="50"/>
      <c r="E401" s="50"/>
      <c r="F401" s="50"/>
      <c r="G401" s="50"/>
      <c r="H401" s="201"/>
      <c r="I401" s="50"/>
      <c r="J401" s="50"/>
      <c r="K401" s="201"/>
      <c r="L401" s="50"/>
      <c r="M401" s="50"/>
      <c r="N401" s="201"/>
      <c r="O401" s="50"/>
      <c r="P401" s="50"/>
      <c r="Q401" s="201"/>
    </row>
    <row r="402" spans="1:20">
      <c r="A402" s="13"/>
      <c r="B402" s="12"/>
      <c r="C402" s="12"/>
      <c r="D402" s="50"/>
      <c r="E402" s="50"/>
      <c r="F402" s="50"/>
      <c r="G402" s="50"/>
      <c r="H402" s="201"/>
      <c r="I402" s="50"/>
      <c r="J402" s="50"/>
      <c r="K402" s="201"/>
      <c r="L402" s="50"/>
      <c r="M402" s="50"/>
      <c r="N402" s="201"/>
      <c r="O402" s="50"/>
      <c r="P402" s="50"/>
      <c r="Q402" s="201"/>
    </row>
    <row r="403" spans="1:20">
      <c r="A403" s="13"/>
      <c r="B403" s="12"/>
      <c r="C403" s="12"/>
      <c r="D403" s="50"/>
      <c r="E403" s="50"/>
      <c r="F403" s="50"/>
      <c r="G403" s="50"/>
      <c r="H403" s="201"/>
      <c r="I403" s="50"/>
      <c r="J403" s="50"/>
      <c r="K403" s="201"/>
      <c r="L403" s="50"/>
      <c r="M403" s="50"/>
      <c r="N403" s="201"/>
      <c r="O403" s="50"/>
      <c r="P403" s="50"/>
      <c r="Q403" s="201"/>
    </row>
    <row r="404" spans="1:20">
      <c r="A404" s="169" t="s">
        <v>126</v>
      </c>
      <c r="B404" s="7"/>
      <c r="C404" s="8"/>
      <c r="D404" s="8"/>
      <c r="E404" s="8"/>
      <c r="F404" s="8"/>
      <c r="G404" s="8"/>
      <c r="H404" s="179"/>
      <c r="I404" s="8"/>
      <c r="J404" s="8"/>
      <c r="K404" s="179"/>
      <c r="M404" s="8"/>
    </row>
    <row r="405" spans="1:20">
      <c r="A405" s="169" t="s">
        <v>203</v>
      </c>
      <c r="B405" s="7"/>
      <c r="C405" s="8"/>
      <c r="D405" s="8"/>
      <c r="E405" s="8"/>
      <c r="F405" s="8"/>
      <c r="G405" s="8"/>
      <c r="H405" s="179"/>
      <c r="I405" s="8"/>
      <c r="J405" s="8"/>
      <c r="K405" s="179"/>
      <c r="M405" s="8"/>
    </row>
    <row r="406" spans="1:20">
      <c r="A406" s="169" t="s">
        <v>129</v>
      </c>
      <c r="B406" s="7"/>
      <c r="C406" s="8"/>
      <c r="D406" s="8"/>
      <c r="E406" s="8"/>
      <c r="F406" s="8"/>
      <c r="G406" s="8"/>
      <c r="H406" s="179"/>
      <c r="I406" s="8"/>
      <c r="J406" s="8"/>
      <c r="K406" s="179"/>
      <c r="L406" s="8"/>
      <c r="M406" s="8"/>
    </row>
    <row r="407" spans="1:20">
      <c r="A407" s="169" t="s">
        <v>202</v>
      </c>
      <c r="B407" s="7"/>
      <c r="C407" s="8"/>
      <c r="D407" s="8"/>
      <c r="E407" s="8"/>
      <c r="F407" s="8"/>
      <c r="G407" s="8"/>
      <c r="H407" s="179"/>
      <c r="I407" s="8"/>
      <c r="J407" s="8"/>
      <c r="K407" s="179"/>
      <c r="L407" s="8"/>
      <c r="M407" s="8"/>
    </row>
    <row r="408" spans="1:20">
      <c r="A408" s="169"/>
      <c r="B408" s="7"/>
      <c r="C408" s="8"/>
      <c r="D408" s="8"/>
      <c r="E408" s="8"/>
      <c r="F408" s="8"/>
      <c r="G408" s="8"/>
      <c r="H408" s="179"/>
      <c r="I408" s="8"/>
      <c r="J408" s="8"/>
      <c r="K408" s="179"/>
      <c r="L408" s="8"/>
      <c r="M408" s="8"/>
    </row>
    <row r="409" spans="1:20" s="57" customFormat="1" ht="13">
      <c r="A409" s="165" t="s">
        <v>273</v>
      </c>
      <c r="H409" s="197"/>
      <c r="K409" s="197"/>
      <c r="N409" s="197"/>
      <c r="Q409" s="197"/>
      <c r="T409" s="197"/>
    </row>
    <row r="410" spans="1:20">
      <c r="A410" s="162" t="s">
        <v>37</v>
      </c>
      <c r="B410" s="193" t="s">
        <v>38</v>
      </c>
      <c r="D410" s="8"/>
      <c r="E410" s="8"/>
      <c r="F410" s="8"/>
      <c r="G410" s="8"/>
      <c r="H410" s="179"/>
      <c r="I410" s="8"/>
      <c r="J410" s="8"/>
      <c r="K410" s="206"/>
      <c r="L410" s="31"/>
      <c r="M410" s="15"/>
    </row>
    <row r="411" spans="1:20">
      <c r="A411" s="170">
        <v>44111</v>
      </c>
      <c r="B411" s="34" t="s">
        <v>6</v>
      </c>
      <c r="D411" s="8"/>
      <c r="E411" s="8"/>
      <c r="F411" s="8"/>
      <c r="G411" s="8"/>
      <c r="H411" s="179"/>
      <c r="I411" s="27"/>
      <c r="J411" s="15"/>
      <c r="K411" s="205"/>
      <c r="M411" s="15"/>
    </row>
    <row r="412" spans="1:20">
      <c r="D412" s="227" t="s">
        <v>132</v>
      </c>
      <c r="E412" s="229"/>
      <c r="F412" s="229"/>
      <c r="G412" s="229"/>
      <c r="H412" s="228"/>
      <c r="I412" s="227" t="s">
        <v>144</v>
      </c>
      <c r="J412" s="229"/>
      <c r="K412" s="229"/>
      <c r="L412" s="229"/>
      <c r="M412" s="229"/>
      <c r="N412" s="229"/>
      <c r="O412" s="229"/>
      <c r="P412" s="229"/>
      <c r="Q412" s="228"/>
    </row>
    <row r="413" spans="1:20" ht="42">
      <c r="A413" s="25" t="s">
        <v>125</v>
      </c>
      <c r="B413" s="25" t="s">
        <v>141</v>
      </c>
      <c r="C413" s="25" t="s">
        <v>140</v>
      </c>
      <c r="D413" s="5" t="s">
        <v>127</v>
      </c>
      <c r="E413" s="5" t="s">
        <v>128</v>
      </c>
      <c r="F413" s="5" t="s">
        <v>199</v>
      </c>
      <c r="G413" s="5" t="s">
        <v>198</v>
      </c>
      <c r="H413" s="204" t="s">
        <v>244</v>
      </c>
      <c r="I413" s="5" t="s">
        <v>240</v>
      </c>
      <c r="J413" s="5" t="s">
        <v>238</v>
      </c>
      <c r="K413" s="204" t="s">
        <v>241</v>
      </c>
      <c r="L413" s="5" t="s">
        <v>237</v>
      </c>
      <c r="M413" s="5" t="s">
        <v>235</v>
      </c>
      <c r="N413" s="204" t="s">
        <v>242</v>
      </c>
      <c r="O413" s="5" t="s">
        <v>200</v>
      </c>
      <c r="P413" s="5" t="s">
        <v>197</v>
      </c>
      <c r="Q413" s="204" t="s">
        <v>243</v>
      </c>
      <c r="R413" s="5" t="s">
        <v>1783</v>
      </c>
      <c r="S413" s="5" t="s">
        <v>345</v>
      </c>
      <c r="T413" s="204" t="s">
        <v>1784</v>
      </c>
    </row>
    <row r="414" spans="1:20">
      <c r="A414" s="13" t="s">
        <v>1788</v>
      </c>
      <c r="B414" s="12"/>
      <c r="C414" s="12"/>
      <c r="D414" s="50" t="s">
        <v>1779</v>
      </c>
      <c r="E414" s="50"/>
      <c r="F414" s="50" t="s">
        <v>1792</v>
      </c>
      <c r="G414" s="50" t="s">
        <v>1792</v>
      </c>
      <c r="H414" s="50" t="s">
        <v>1792</v>
      </c>
      <c r="I414" s="50" t="s">
        <v>1792</v>
      </c>
      <c r="J414" s="50" t="s">
        <v>1792</v>
      </c>
      <c r="K414" s="201" t="s">
        <v>1793</v>
      </c>
      <c r="L414" s="50">
        <f>SUM(L50:L111)</f>
        <v>52430</v>
      </c>
      <c r="M414" s="50">
        <f>SUM(M50:M111)</f>
        <v>42662</v>
      </c>
      <c r="N414" s="201">
        <f>(L414-M414)/M414</f>
        <v>0.22896254277811637</v>
      </c>
      <c r="O414" s="50">
        <f>SUM(O50:O111)</f>
        <v>416</v>
      </c>
      <c r="P414" s="50">
        <f>SUM(P50:P111)</f>
        <v>537</v>
      </c>
      <c r="Q414" s="201">
        <f>(O414-P414)/P414</f>
        <v>-0.22532588454376165</v>
      </c>
      <c r="R414" s="50" t="s">
        <v>1792</v>
      </c>
      <c r="S414" s="50" t="s">
        <v>1792</v>
      </c>
      <c r="T414" s="50" t="s">
        <v>1792</v>
      </c>
    </row>
    <row r="415" spans="1:20">
      <c r="A415" s="13" t="s">
        <v>1789</v>
      </c>
      <c r="B415" s="12"/>
      <c r="C415" s="12"/>
      <c r="D415" s="50" t="s">
        <v>1779</v>
      </c>
      <c r="E415" s="50"/>
      <c r="F415" s="50">
        <f>SUM(F112:F298)</f>
        <v>121056</v>
      </c>
      <c r="G415" s="50">
        <f>SUM(G112:G298)</f>
        <v>62919</v>
      </c>
      <c r="H415" s="201">
        <f>(F415-G415)/G415</f>
        <v>0.92399752062175178</v>
      </c>
      <c r="I415" s="50" t="s">
        <v>1792</v>
      </c>
      <c r="J415" s="50" t="s">
        <v>1792</v>
      </c>
      <c r="K415" s="201" t="s">
        <v>1793</v>
      </c>
      <c r="L415" s="50" t="s">
        <v>1792</v>
      </c>
      <c r="M415" s="50" t="s">
        <v>1792</v>
      </c>
      <c r="N415" s="201" t="s">
        <v>1792</v>
      </c>
      <c r="O415" s="50" t="s">
        <v>1792</v>
      </c>
      <c r="P415" s="50" t="s">
        <v>1792</v>
      </c>
      <c r="Q415" s="201" t="s">
        <v>1793</v>
      </c>
      <c r="R415" s="50" t="s">
        <v>1792</v>
      </c>
      <c r="S415" s="50" t="s">
        <v>1792</v>
      </c>
      <c r="T415" s="50" t="s">
        <v>1792</v>
      </c>
    </row>
    <row r="416" spans="1:20">
      <c r="A416" s="13" t="s">
        <v>1790</v>
      </c>
      <c r="B416" s="12"/>
      <c r="C416" s="12"/>
      <c r="D416" s="50" t="s">
        <v>1779</v>
      </c>
      <c r="E416" s="50"/>
      <c r="F416" s="50" t="s">
        <v>1792</v>
      </c>
      <c r="G416" s="50" t="s">
        <v>1792</v>
      </c>
      <c r="H416" s="50" t="s">
        <v>1792</v>
      </c>
      <c r="I416" s="50" t="s">
        <v>1792</v>
      </c>
      <c r="J416" s="50" t="s">
        <v>1792</v>
      </c>
      <c r="K416" s="201" t="s">
        <v>1793</v>
      </c>
      <c r="L416" s="50">
        <f>SUM(L320:L334)</f>
        <v>95</v>
      </c>
      <c r="M416" s="50">
        <f>SUM(M320:M334)</f>
        <v>46</v>
      </c>
      <c r="N416" s="201">
        <f>(L416-M416)/M416</f>
        <v>1.0652173913043479</v>
      </c>
      <c r="O416" s="50">
        <f>SUM(O320:O334)</f>
        <v>0</v>
      </c>
      <c r="P416" s="50">
        <f>SUM(P320:P334)</f>
        <v>7</v>
      </c>
      <c r="Q416" s="201">
        <f>(O416-P416)/P416</f>
        <v>-1</v>
      </c>
      <c r="R416" s="50" t="s">
        <v>1792</v>
      </c>
      <c r="S416" s="50" t="s">
        <v>1792</v>
      </c>
      <c r="T416" s="50" t="s">
        <v>1792</v>
      </c>
    </row>
    <row r="417" spans="1:20">
      <c r="A417" s="13" t="s">
        <v>1791</v>
      </c>
      <c r="B417" s="12"/>
      <c r="C417" s="12"/>
      <c r="D417" s="50" t="s">
        <v>1779</v>
      </c>
      <c r="E417" s="50"/>
      <c r="F417" s="50">
        <f>SUM('1(Data)'!E55:E66)</f>
        <v>36383</v>
      </c>
      <c r="G417" s="50">
        <f>SUM('1(Data)'!F55:F66)</f>
        <v>19846</v>
      </c>
      <c r="H417" s="201">
        <f>(F417-G417)/G417</f>
        <v>0.83326614934999499</v>
      </c>
      <c r="I417" s="50">
        <f>SUM(I50:I403)</f>
        <v>8655</v>
      </c>
      <c r="J417" s="50">
        <f>SUM(J50:J403)</f>
        <v>6915</v>
      </c>
      <c r="K417" s="201">
        <f>(I417-J417)/J417</f>
        <v>0.25162689804772237</v>
      </c>
      <c r="L417" s="50">
        <f>SUM('1(Data)'!K55:K66)</f>
        <v>7</v>
      </c>
      <c r="M417" s="50">
        <f>SUM('1(Data)'!L55:L66)</f>
        <v>9</v>
      </c>
      <c r="N417" s="201">
        <f>(L417-M417)/M417</f>
        <v>-0.22222222222222221</v>
      </c>
      <c r="O417" s="50">
        <f>SUM('1(Data)'!N55:N66)</f>
        <v>10</v>
      </c>
      <c r="P417" s="50">
        <f>SUM('1(Data)'!O55:O66)</f>
        <v>6</v>
      </c>
      <c r="Q417" s="201">
        <f>(O417-P417)/P417</f>
        <v>0.66666666666666663</v>
      </c>
      <c r="R417" s="50">
        <f>SUM('1(Data)'!Q55:Q66)</f>
        <v>839038</v>
      </c>
      <c r="S417" s="50">
        <f>SUM('1(Data)'!R55:R66)</f>
        <v>827191</v>
      </c>
      <c r="T417" s="201">
        <f>(R417-S417)/S417</f>
        <v>1.4321964334718341E-2</v>
      </c>
    </row>
    <row r="418" spans="1:20">
      <c r="A418" s="13"/>
      <c r="B418" s="12"/>
      <c r="C418" s="12"/>
      <c r="D418" s="50"/>
      <c r="E418" s="50"/>
      <c r="F418" s="50"/>
      <c r="G418" s="50"/>
      <c r="H418" s="201"/>
      <c r="I418" s="50"/>
      <c r="J418" s="50"/>
      <c r="K418" s="201"/>
      <c r="L418" s="50"/>
      <c r="M418" s="50"/>
      <c r="N418" s="201"/>
      <c r="O418" s="50"/>
      <c r="P418" s="50"/>
      <c r="Q418" s="201"/>
      <c r="R418" s="50"/>
      <c r="S418" s="50"/>
    </row>
    <row r="419" spans="1:20">
      <c r="A419" s="169"/>
      <c r="B419" s="7"/>
      <c r="C419" s="8"/>
      <c r="D419" s="8"/>
      <c r="E419" s="8"/>
      <c r="F419" s="8"/>
      <c r="G419" s="8"/>
      <c r="H419" s="179"/>
      <c r="I419" s="8"/>
      <c r="J419" s="8"/>
      <c r="K419" s="179"/>
      <c r="L419" s="8"/>
      <c r="M419" s="8"/>
    </row>
    <row r="420" spans="1:20">
      <c r="A420" s="169"/>
      <c r="B420" s="7"/>
      <c r="C420" s="8"/>
      <c r="D420" s="8"/>
      <c r="E420" s="8"/>
      <c r="F420" s="8"/>
      <c r="G420" s="8"/>
      <c r="H420" s="179"/>
      <c r="I420" s="8"/>
      <c r="J420" s="8"/>
      <c r="K420" s="179"/>
      <c r="L420" s="8"/>
      <c r="M420" s="8"/>
    </row>
    <row r="421" spans="1:20">
      <c r="A421" s="171" t="s">
        <v>201</v>
      </c>
      <c r="B421" s="93"/>
      <c r="C421" s="94"/>
      <c r="D421" s="44"/>
      <c r="E421" s="44"/>
      <c r="F421" s="44"/>
      <c r="G421" s="44"/>
      <c r="H421" s="211"/>
      <c r="I421" s="44"/>
      <c r="J421" s="44"/>
      <c r="K421" s="211"/>
      <c r="L421" s="44"/>
      <c r="M421" s="44"/>
    </row>
    <row r="422" spans="1:20">
      <c r="A422" s="172" t="s">
        <v>282</v>
      </c>
      <c r="B422" s="231" t="s">
        <v>1774</v>
      </c>
      <c r="C422" s="231"/>
      <c r="D422" s="231"/>
      <c r="E422" s="231"/>
      <c r="F422" s="231"/>
      <c r="G422" s="231"/>
      <c r="H422" s="231"/>
      <c r="I422" s="8"/>
      <c r="J422" s="8"/>
      <c r="K422" s="179"/>
      <c r="L422" s="8"/>
      <c r="M422" s="8"/>
    </row>
    <row r="423" spans="1:20">
      <c r="A423" s="172" t="s">
        <v>283</v>
      </c>
      <c r="B423" s="231" t="s">
        <v>1785</v>
      </c>
      <c r="C423" s="231"/>
      <c r="D423" s="231"/>
      <c r="E423" s="231"/>
      <c r="F423" s="231"/>
      <c r="G423" s="231"/>
      <c r="H423" s="231"/>
    </row>
    <row r="425" spans="1:20">
      <c r="A425" s="213" t="s">
        <v>1775</v>
      </c>
    </row>
  </sheetData>
  <mergeCells count="18">
    <mergeCell ref="B423:H423"/>
    <mergeCell ref="J335:J398"/>
    <mergeCell ref="S335:S398"/>
    <mergeCell ref="I335:I398"/>
    <mergeCell ref="R335:R398"/>
    <mergeCell ref="B422:H422"/>
    <mergeCell ref="D412:H412"/>
    <mergeCell ref="I412:Q412"/>
    <mergeCell ref="B23:O23"/>
    <mergeCell ref="D48:H48"/>
    <mergeCell ref="L24:M24"/>
    <mergeCell ref="N24:O24"/>
    <mergeCell ref="B24:C24"/>
    <mergeCell ref="D24:E24"/>
    <mergeCell ref="F24:G24"/>
    <mergeCell ref="H24:I24"/>
    <mergeCell ref="J24:K24"/>
    <mergeCell ref="I48:Q48"/>
  </mergeCells>
  <phoneticPr fontId="42" type="noConversion"/>
  <pageMargins left="0.7" right="0.7" top="0.75" bottom="0.75" header="0.3" footer="0.3"/>
  <pageSetup paperSize="9" scale="72" orientation="landscape"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222"/>
  <sheetViews>
    <sheetView topLeftCell="A6" zoomScale="90" zoomScaleNormal="90" workbookViewId="0">
      <selection activeCell="F10" sqref="F10"/>
    </sheetView>
  </sheetViews>
  <sheetFormatPr baseColWidth="10" defaultColWidth="9.1640625" defaultRowHeight="18"/>
  <cols>
    <col min="1" max="1" width="58.33203125" style="115" customWidth="1"/>
    <col min="2" max="2" width="18.6640625" style="115" customWidth="1"/>
    <col min="3" max="3" width="16.83203125" style="115" customWidth="1"/>
    <col min="4" max="4" width="36" style="115" customWidth="1"/>
    <col min="5" max="6" width="16.1640625" style="115" customWidth="1"/>
    <col min="7" max="7" width="22.6640625" style="115" customWidth="1"/>
    <col min="8" max="8" width="35.6640625" style="115" customWidth="1"/>
    <col min="9" max="16384" width="9.1640625" style="115"/>
  </cols>
  <sheetData>
    <row r="1" spans="1:9" s="111" customFormat="1">
      <c r="A1" s="110" t="s">
        <v>274</v>
      </c>
      <c r="B1" s="110"/>
    </row>
    <row r="2" spans="1:9" s="111" customFormat="1">
      <c r="A2" s="112" t="s">
        <v>213</v>
      </c>
    </row>
    <row r="3" spans="1:9" s="111" customFormat="1">
      <c r="A3" s="112" t="s">
        <v>209</v>
      </c>
      <c r="B3" s="110"/>
    </row>
    <row r="4" spans="1:9" s="113" customFormat="1" ht="19">
      <c r="A4" s="112" t="s">
        <v>220</v>
      </c>
    </row>
    <row r="5" spans="1:9" ht="19">
      <c r="A5" s="114" t="s">
        <v>37</v>
      </c>
      <c r="B5" s="114" t="s">
        <v>38</v>
      </c>
      <c r="I5" s="116"/>
    </row>
    <row r="6" spans="1:9">
      <c r="A6" s="117"/>
      <c r="B6" s="117"/>
      <c r="I6" s="116"/>
    </row>
    <row r="7" spans="1:9" ht="76">
      <c r="A7" s="118" t="s">
        <v>28</v>
      </c>
      <c r="B7" s="119" t="s">
        <v>188</v>
      </c>
      <c r="C7" s="119" t="s">
        <v>27</v>
      </c>
      <c r="D7" s="119" t="s">
        <v>217</v>
      </c>
      <c r="E7" s="119" t="s">
        <v>39</v>
      </c>
      <c r="F7" s="119" t="s">
        <v>40</v>
      </c>
      <c r="G7" s="119" t="s">
        <v>226</v>
      </c>
      <c r="H7" s="119" t="s">
        <v>116</v>
      </c>
      <c r="I7" s="116"/>
    </row>
    <row r="8" spans="1:9" ht="38">
      <c r="A8" s="191" t="s">
        <v>1776</v>
      </c>
      <c r="B8" s="192" t="s">
        <v>1778</v>
      </c>
      <c r="C8" s="121" t="s">
        <v>163</v>
      </c>
      <c r="D8" s="121" t="s">
        <v>360</v>
      </c>
      <c r="E8" s="121" t="s">
        <v>354</v>
      </c>
      <c r="F8" s="121" t="s">
        <v>326</v>
      </c>
      <c r="G8" s="122">
        <v>0</v>
      </c>
      <c r="H8" s="121"/>
      <c r="I8" s="116"/>
    </row>
    <row r="9" spans="1:9" ht="38">
      <c r="A9" s="191" t="s">
        <v>1777</v>
      </c>
      <c r="B9" s="192" t="s">
        <v>352</v>
      </c>
      <c r="C9" s="121" t="s">
        <v>528</v>
      </c>
      <c r="D9" s="121" t="s">
        <v>353</v>
      </c>
      <c r="E9" s="121" t="s">
        <v>354</v>
      </c>
      <c r="F9" s="121" t="s">
        <v>350</v>
      </c>
      <c r="G9" s="122">
        <v>0</v>
      </c>
      <c r="H9" s="121"/>
      <c r="I9" s="116"/>
    </row>
    <row r="10" spans="1:9" ht="19">
      <c r="A10" s="120" t="s">
        <v>347</v>
      </c>
      <c r="B10" s="121" t="s">
        <v>348</v>
      </c>
      <c r="C10" s="121" t="s">
        <v>154</v>
      </c>
      <c r="D10" s="121" t="s">
        <v>360</v>
      </c>
      <c r="E10" s="121" t="s">
        <v>349</v>
      </c>
      <c r="F10" s="121" t="s">
        <v>350</v>
      </c>
      <c r="G10" s="122">
        <v>0</v>
      </c>
      <c r="H10" s="121"/>
    </row>
    <row r="11" spans="1:9" ht="19">
      <c r="A11" s="120" t="s">
        <v>351</v>
      </c>
      <c r="B11" s="121" t="s">
        <v>352</v>
      </c>
      <c r="C11" s="121" t="s">
        <v>163</v>
      </c>
      <c r="D11" s="121" t="s">
        <v>360</v>
      </c>
      <c r="E11" s="121" t="s">
        <v>354</v>
      </c>
      <c r="F11" s="121" t="s">
        <v>355</v>
      </c>
      <c r="G11" s="122">
        <v>0</v>
      </c>
      <c r="H11" s="121"/>
    </row>
    <row r="12" spans="1:9" ht="19">
      <c r="A12" s="120" t="s">
        <v>356</v>
      </c>
      <c r="B12" s="121" t="s">
        <v>352</v>
      </c>
      <c r="C12" s="121" t="s">
        <v>183</v>
      </c>
      <c r="D12" s="121" t="s">
        <v>360</v>
      </c>
      <c r="E12" s="121" t="s">
        <v>354</v>
      </c>
      <c r="F12" s="121" t="s">
        <v>357</v>
      </c>
      <c r="G12" s="122">
        <v>0</v>
      </c>
      <c r="H12" s="121"/>
    </row>
    <row r="13" spans="1:9" ht="19">
      <c r="A13" s="120" t="s">
        <v>358</v>
      </c>
      <c r="B13" s="121" t="s">
        <v>352</v>
      </c>
      <c r="C13" s="121" t="s">
        <v>359</v>
      </c>
      <c r="D13" s="121" t="s">
        <v>360</v>
      </c>
      <c r="E13" s="121" t="s">
        <v>361</v>
      </c>
      <c r="F13" s="121" t="s">
        <v>350</v>
      </c>
      <c r="G13" s="122">
        <v>0</v>
      </c>
      <c r="H13" s="121"/>
    </row>
    <row r="14" spans="1:9" ht="38">
      <c r="A14" s="120" t="s">
        <v>362</v>
      </c>
      <c r="B14" s="121" t="s">
        <v>352</v>
      </c>
      <c r="C14" s="121" t="s">
        <v>158</v>
      </c>
      <c r="D14" s="121" t="s">
        <v>360</v>
      </c>
      <c r="E14" s="121" t="s">
        <v>361</v>
      </c>
      <c r="F14" s="121" t="s">
        <v>363</v>
      </c>
      <c r="G14" s="122">
        <v>0</v>
      </c>
      <c r="H14" s="121"/>
    </row>
    <row r="15" spans="1:9" s="123" customFormat="1" ht="57">
      <c r="A15" s="120" t="s">
        <v>364</v>
      </c>
      <c r="B15" s="121" t="s">
        <v>352</v>
      </c>
      <c r="C15" s="121" t="s">
        <v>183</v>
      </c>
      <c r="D15" s="121" t="s">
        <v>353</v>
      </c>
      <c r="E15" s="121" t="s">
        <v>361</v>
      </c>
      <c r="F15" s="121" t="s">
        <v>365</v>
      </c>
      <c r="G15" s="122"/>
      <c r="H15" s="121" t="s">
        <v>366</v>
      </c>
    </row>
    <row r="16" spans="1:9" s="123" customFormat="1" ht="38">
      <c r="A16" s="120" t="s">
        <v>367</v>
      </c>
      <c r="B16" s="121" t="s">
        <v>352</v>
      </c>
      <c r="C16" s="121" t="s">
        <v>163</v>
      </c>
      <c r="D16" s="121" t="s">
        <v>360</v>
      </c>
      <c r="E16" s="121" t="s">
        <v>361</v>
      </c>
      <c r="F16" s="121" t="s">
        <v>350</v>
      </c>
      <c r="G16" s="122">
        <v>0</v>
      </c>
      <c r="H16" s="121"/>
    </row>
    <row r="17" spans="1:8" s="123" customFormat="1" ht="19">
      <c r="A17" s="120" t="s">
        <v>368</v>
      </c>
      <c r="B17" s="121"/>
      <c r="C17" s="121" t="s">
        <v>369</v>
      </c>
      <c r="D17" s="121" t="s">
        <v>360</v>
      </c>
      <c r="E17" s="121" t="s">
        <v>361</v>
      </c>
      <c r="F17" s="121" t="s">
        <v>350</v>
      </c>
      <c r="G17" s="122">
        <v>0</v>
      </c>
      <c r="H17" s="121"/>
    </row>
    <row r="18" spans="1:8" s="123" customFormat="1" ht="19">
      <c r="A18" s="120" t="s">
        <v>370</v>
      </c>
      <c r="B18" s="121"/>
      <c r="C18" s="121" t="s">
        <v>369</v>
      </c>
      <c r="D18" s="121" t="s">
        <v>360</v>
      </c>
      <c r="E18" s="121" t="s">
        <v>361</v>
      </c>
      <c r="F18" s="121" t="s">
        <v>350</v>
      </c>
      <c r="G18" s="122">
        <v>0</v>
      </c>
      <c r="H18" s="121"/>
    </row>
    <row r="19" spans="1:8" s="123" customFormat="1" ht="19">
      <c r="A19" s="120" t="s">
        <v>371</v>
      </c>
      <c r="B19" s="121"/>
      <c r="C19" s="121" t="s">
        <v>369</v>
      </c>
      <c r="D19" s="121" t="s">
        <v>360</v>
      </c>
      <c r="E19" s="121" t="s">
        <v>361</v>
      </c>
      <c r="F19" s="121" t="s">
        <v>350</v>
      </c>
      <c r="G19" s="122">
        <v>0</v>
      </c>
      <c r="H19" s="121"/>
    </row>
    <row r="20" spans="1:8" s="123" customFormat="1" ht="38">
      <c r="A20" s="120" t="s">
        <v>372</v>
      </c>
      <c r="B20" s="121"/>
      <c r="C20" s="121" t="s">
        <v>369</v>
      </c>
      <c r="D20" s="121" t="s">
        <v>360</v>
      </c>
      <c r="E20" s="121" t="s">
        <v>361</v>
      </c>
      <c r="F20" s="121" t="s">
        <v>350</v>
      </c>
      <c r="G20" s="122">
        <v>0</v>
      </c>
      <c r="H20" s="121"/>
    </row>
    <row r="21" spans="1:8" ht="38">
      <c r="A21" s="120" t="s">
        <v>373</v>
      </c>
      <c r="B21" s="121"/>
      <c r="C21" s="121" t="s">
        <v>369</v>
      </c>
      <c r="D21" s="121" t="s">
        <v>360</v>
      </c>
      <c r="E21" s="121" t="s">
        <v>361</v>
      </c>
      <c r="F21" s="121" t="s">
        <v>350</v>
      </c>
      <c r="G21" s="122">
        <v>0</v>
      </c>
      <c r="H21" s="121"/>
    </row>
    <row r="22" spans="1:8" ht="38">
      <c r="A22" s="120" t="s">
        <v>374</v>
      </c>
      <c r="B22" s="121"/>
      <c r="C22" s="121" t="s">
        <v>149</v>
      </c>
      <c r="D22" s="121" t="s">
        <v>360</v>
      </c>
      <c r="E22" s="121" t="s">
        <v>361</v>
      </c>
      <c r="F22" s="121" t="s">
        <v>350</v>
      </c>
      <c r="G22" s="122">
        <v>0</v>
      </c>
      <c r="H22" s="121"/>
    </row>
    <row r="23" spans="1:8" ht="19">
      <c r="A23" s="120" t="s">
        <v>375</v>
      </c>
      <c r="B23" s="121"/>
      <c r="C23" s="121" t="s">
        <v>149</v>
      </c>
      <c r="D23" s="121" t="s">
        <v>360</v>
      </c>
      <c r="E23" s="121" t="s">
        <v>361</v>
      </c>
      <c r="F23" s="121" t="s">
        <v>350</v>
      </c>
      <c r="G23" s="122">
        <v>0</v>
      </c>
      <c r="H23" s="121"/>
    </row>
    <row r="24" spans="1:8" ht="57">
      <c r="A24" s="120" t="s">
        <v>376</v>
      </c>
      <c r="B24" s="121"/>
      <c r="C24" s="121" t="s">
        <v>149</v>
      </c>
      <c r="D24" s="121" t="s">
        <v>360</v>
      </c>
      <c r="E24" s="121" t="s">
        <v>361</v>
      </c>
      <c r="F24" s="121" t="s">
        <v>350</v>
      </c>
      <c r="G24" s="122">
        <v>0</v>
      </c>
      <c r="H24" s="121"/>
    </row>
    <row r="25" spans="1:8" ht="19">
      <c r="A25" s="120" t="s">
        <v>377</v>
      </c>
      <c r="B25" s="121"/>
      <c r="C25" s="121" t="s">
        <v>378</v>
      </c>
      <c r="D25" s="121" t="s">
        <v>360</v>
      </c>
      <c r="E25" s="121" t="s">
        <v>361</v>
      </c>
      <c r="F25" s="121" t="s">
        <v>350</v>
      </c>
      <c r="G25" s="122">
        <v>0</v>
      </c>
      <c r="H25" s="121"/>
    </row>
    <row r="26" spans="1:8" ht="38">
      <c r="A26" s="120" t="s">
        <v>379</v>
      </c>
      <c r="B26" s="121"/>
      <c r="C26" s="121" t="s">
        <v>151</v>
      </c>
      <c r="D26" s="121" t="s">
        <v>360</v>
      </c>
      <c r="E26" s="121" t="s">
        <v>361</v>
      </c>
      <c r="F26" s="121" t="s">
        <v>350</v>
      </c>
      <c r="G26" s="122">
        <v>0</v>
      </c>
      <c r="H26" s="121"/>
    </row>
    <row r="27" spans="1:8" ht="38">
      <c r="A27" s="120" t="s">
        <v>380</v>
      </c>
      <c r="B27" s="121"/>
      <c r="C27" s="121" t="s">
        <v>151</v>
      </c>
      <c r="D27" s="121" t="s">
        <v>360</v>
      </c>
      <c r="E27" s="121" t="s">
        <v>361</v>
      </c>
      <c r="F27" s="121" t="s">
        <v>350</v>
      </c>
      <c r="G27" s="122">
        <v>0</v>
      </c>
      <c r="H27" s="121"/>
    </row>
    <row r="28" spans="1:8" ht="19">
      <c r="A28" s="120" t="s">
        <v>381</v>
      </c>
      <c r="B28" s="121"/>
      <c r="C28" s="121" t="s">
        <v>382</v>
      </c>
      <c r="D28" s="121" t="s">
        <v>360</v>
      </c>
      <c r="E28" s="121" t="s">
        <v>361</v>
      </c>
      <c r="F28" s="121" t="s">
        <v>350</v>
      </c>
      <c r="G28" s="122">
        <v>0</v>
      </c>
      <c r="H28" s="121"/>
    </row>
    <row r="29" spans="1:8" ht="19">
      <c r="A29" s="120" t="s">
        <v>383</v>
      </c>
      <c r="B29" s="121"/>
      <c r="C29" s="121" t="s">
        <v>382</v>
      </c>
      <c r="D29" s="121" t="s">
        <v>360</v>
      </c>
      <c r="E29" s="121" t="s">
        <v>361</v>
      </c>
      <c r="F29" s="121" t="s">
        <v>350</v>
      </c>
      <c r="G29" s="122">
        <v>0</v>
      </c>
      <c r="H29" s="121"/>
    </row>
    <row r="30" spans="1:8" ht="38">
      <c r="A30" s="120" t="s">
        <v>384</v>
      </c>
      <c r="B30" s="121"/>
      <c r="C30" s="121" t="s">
        <v>382</v>
      </c>
      <c r="D30" s="121" t="s">
        <v>360</v>
      </c>
      <c r="E30" s="121" t="s">
        <v>361</v>
      </c>
      <c r="F30" s="121" t="s">
        <v>350</v>
      </c>
      <c r="G30" s="122">
        <v>0</v>
      </c>
      <c r="H30" s="121"/>
    </row>
    <row r="31" spans="1:8" ht="19">
      <c r="A31" s="120" t="s">
        <v>385</v>
      </c>
      <c r="B31" s="121"/>
      <c r="C31" s="121" t="s">
        <v>382</v>
      </c>
      <c r="D31" s="121" t="s">
        <v>360</v>
      </c>
      <c r="E31" s="121" t="s">
        <v>361</v>
      </c>
      <c r="F31" s="121" t="s">
        <v>350</v>
      </c>
      <c r="G31" s="122">
        <v>0</v>
      </c>
      <c r="H31" s="121"/>
    </row>
    <row r="32" spans="1:8" ht="19">
      <c r="A32" s="120" t="s">
        <v>386</v>
      </c>
      <c r="B32" s="121"/>
      <c r="C32" s="121" t="s">
        <v>382</v>
      </c>
      <c r="D32" s="121" t="s">
        <v>360</v>
      </c>
      <c r="E32" s="121" t="s">
        <v>361</v>
      </c>
      <c r="F32" s="121" t="s">
        <v>350</v>
      </c>
      <c r="G32" s="122">
        <v>0</v>
      </c>
      <c r="H32" s="121"/>
    </row>
    <row r="33" spans="1:8" ht="38">
      <c r="A33" s="120" t="s">
        <v>387</v>
      </c>
      <c r="B33" s="121"/>
      <c r="C33" s="121" t="s">
        <v>382</v>
      </c>
      <c r="D33" s="121" t="s">
        <v>360</v>
      </c>
      <c r="E33" s="121" t="s">
        <v>361</v>
      </c>
      <c r="F33" s="121" t="s">
        <v>350</v>
      </c>
      <c r="G33" s="122">
        <v>0</v>
      </c>
      <c r="H33" s="121"/>
    </row>
    <row r="34" spans="1:8" ht="19">
      <c r="A34" s="120" t="s">
        <v>388</v>
      </c>
      <c r="B34" s="121"/>
      <c r="C34" s="121" t="s">
        <v>382</v>
      </c>
      <c r="D34" s="121" t="s">
        <v>360</v>
      </c>
      <c r="E34" s="121" t="s">
        <v>361</v>
      </c>
      <c r="F34" s="121" t="s">
        <v>350</v>
      </c>
      <c r="G34" s="122">
        <v>0</v>
      </c>
      <c r="H34" s="121"/>
    </row>
    <row r="35" spans="1:8" ht="38">
      <c r="A35" s="120" t="s">
        <v>389</v>
      </c>
      <c r="B35" s="121"/>
      <c r="C35" s="121" t="s">
        <v>390</v>
      </c>
      <c r="D35" s="121" t="s">
        <v>360</v>
      </c>
      <c r="E35" s="121" t="s">
        <v>361</v>
      </c>
      <c r="F35" s="121" t="s">
        <v>350</v>
      </c>
      <c r="G35" s="122">
        <v>0</v>
      </c>
      <c r="H35" s="121"/>
    </row>
    <row r="36" spans="1:8" ht="19">
      <c r="A36" s="120" t="s">
        <v>391</v>
      </c>
      <c r="B36" s="121"/>
      <c r="C36" s="121" t="s">
        <v>390</v>
      </c>
      <c r="D36" s="121" t="s">
        <v>360</v>
      </c>
      <c r="E36" s="121" t="s">
        <v>361</v>
      </c>
      <c r="F36" s="121" t="s">
        <v>350</v>
      </c>
      <c r="G36" s="122">
        <v>0</v>
      </c>
      <c r="H36" s="121"/>
    </row>
    <row r="37" spans="1:8" ht="19">
      <c r="A37" s="120" t="s">
        <v>392</v>
      </c>
      <c r="B37" s="121"/>
      <c r="C37" s="121" t="s">
        <v>152</v>
      </c>
      <c r="D37" s="121" t="s">
        <v>360</v>
      </c>
      <c r="E37" s="121" t="s">
        <v>361</v>
      </c>
      <c r="F37" s="121" t="s">
        <v>350</v>
      </c>
      <c r="G37" s="122">
        <v>0</v>
      </c>
      <c r="H37" s="121"/>
    </row>
    <row r="38" spans="1:8" ht="19">
      <c r="A38" s="120" t="s">
        <v>393</v>
      </c>
      <c r="B38" s="121"/>
      <c r="C38" s="121" t="s">
        <v>394</v>
      </c>
      <c r="D38" s="121" t="s">
        <v>360</v>
      </c>
      <c r="E38" s="121" t="s">
        <v>361</v>
      </c>
      <c r="F38" s="121" t="s">
        <v>350</v>
      </c>
      <c r="G38" s="122">
        <v>0</v>
      </c>
      <c r="H38" s="121"/>
    </row>
    <row r="39" spans="1:8" ht="38">
      <c r="A39" s="120" t="s">
        <v>395</v>
      </c>
      <c r="B39" s="121"/>
      <c r="C39" s="121" t="s">
        <v>154</v>
      </c>
      <c r="D39" s="121" t="s">
        <v>360</v>
      </c>
      <c r="E39" s="121" t="s">
        <v>361</v>
      </c>
      <c r="F39" s="121" t="s">
        <v>350</v>
      </c>
      <c r="G39" s="122">
        <v>0</v>
      </c>
      <c r="H39" s="121"/>
    </row>
    <row r="40" spans="1:8" ht="38">
      <c r="A40" s="120" t="s">
        <v>396</v>
      </c>
      <c r="B40" s="121"/>
      <c r="C40" s="121" t="s">
        <v>154</v>
      </c>
      <c r="D40" s="121" t="s">
        <v>360</v>
      </c>
      <c r="E40" s="121" t="s">
        <v>361</v>
      </c>
      <c r="F40" s="121" t="s">
        <v>350</v>
      </c>
      <c r="G40" s="122">
        <v>0</v>
      </c>
      <c r="H40" s="121"/>
    </row>
    <row r="41" spans="1:8" ht="19">
      <c r="A41" s="120" t="s">
        <v>397</v>
      </c>
      <c r="B41" s="121"/>
      <c r="C41" s="121" t="s">
        <v>154</v>
      </c>
      <c r="D41" s="121" t="s">
        <v>360</v>
      </c>
      <c r="E41" s="121" t="s">
        <v>361</v>
      </c>
      <c r="F41" s="121" t="s">
        <v>350</v>
      </c>
      <c r="G41" s="122">
        <v>0</v>
      </c>
      <c r="H41" s="121"/>
    </row>
    <row r="42" spans="1:8" ht="38">
      <c r="A42" s="120" t="s">
        <v>398</v>
      </c>
      <c r="B42" s="121"/>
      <c r="C42" s="121" t="s">
        <v>154</v>
      </c>
      <c r="D42" s="121" t="s">
        <v>360</v>
      </c>
      <c r="E42" s="121" t="s">
        <v>361</v>
      </c>
      <c r="F42" s="121" t="s">
        <v>350</v>
      </c>
      <c r="G42" s="122">
        <v>0</v>
      </c>
      <c r="H42" s="121"/>
    </row>
    <row r="43" spans="1:8" ht="19">
      <c r="A43" s="120" t="s">
        <v>399</v>
      </c>
      <c r="B43" s="121"/>
      <c r="C43" s="121" t="s">
        <v>155</v>
      </c>
      <c r="D43" s="121" t="s">
        <v>360</v>
      </c>
      <c r="E43" s="121" t="s">
        <v>361</v>
      </c>
      <c r="F43" s="121" t="s">
        <v>350</v>
      </c>
      <c r="G43" s="122">
        <v>0</v>
      </c>
      <c r="H43" s="121"/>
    </row>
    <row r="44" spans="1:8" ht="19">
      <c r="A44" s="120" t="s">
        <v>400</v>
      </c>
      <c r="B44" s="121"/>
      <c r="C44" s="121" t="s">
        <v>156</v>
      </c>
      <c r="D44" s="121" t="s">
        <v>360</v>
      </c>
      <c r="E44" s="121" t="s">
        <v>361</v>
      </c>
      <c r="F44" s="121" t="s">
        <v>350</v>
      </c>
      <c r="G44" s="122">
        <v>0</v>
      </c>
      <c r="H44" s="121"/>
    </row>
    <row r="45" spans="1:8" ht="19">
      <c r="A45" s="120" t="s">
        <v>401</v>
      </c>
      <c r="B45" s="121"/>
      <c r="C45" s="121" t="s">
        <v>156</v>
      </c>
      <c r="D45" s="121" t="s">
        <v>360</v>
      </c>
      <c r="E45" s="121" t="s">
        <v>361</v>
      </c>
      <c r="F45" s="121" t="s">
        <v>350</v>
      </c>
      <c r="G45" s="122">
        <v>0</v>
      </c>
      <c r="H45" s="121"/>
    </row>
    <row r="46" spans="1:8" ht="19">
      <c r="A46" s="120" t="s">
        <v>402</v>
      </c>
      <c r="B46" s="121"/>
      <c r="C46" s="121" t="s">
        <v>157</v>
      </c>
      <c r="D46" s="121" t="s">
        <v>360</v>
      </c>
      <c r="E46" s="121" t="s">
        <v>361</v>
      </c>
      <c r="F46" s="121" t="s">
        <v>350</v>
      </c>
      <c r="G46" s="122">
        <v>0</v>
      </c>
      <c r="H46" s="121"/>
    </row>
    <row r="47" spans="1:8" ht="38">
      <c r="A47" s="120" t="s">
        <v>403</v>
      </c>
      <c r="B47" s="121"/>
      <c r="C47" s="121" t="s">
        <v>157</v>
      </c>
      <c r="D47" s="121" t="s">
        <v>360</v>
      </c>
      <c r="E47" s="121" t="s">
        <v>361</v>
      </c>
      <c r="F47" s="121" t="s">
        <v>350</v>
      </c>
      <c r="G47" s="122">
        <v>0</v>
      </c>
      <c r="H47" s="121"/>
    </row>
    <row r="48" spans="1:8" ht="38">
      <c r="A48" s="120" t="s">
        <v>404</v>
      </c>
      <c r="B48" s="121"/>
      <c r="C48" s="121" t="s">
        <v>157</v>
      </c>
      <c r="D48" s="121" t="s">
        <v>360</v>
      </c>
      <c r="E48" s="121" t="s">
        <v>361</v>
      </c>
      <c r="F48" s="121" t="s">
        <v>350</v>
      </c>
      <c r="G48" s="122">
        <v>0</v>
      </c>
      <c r="H48" s="121"/>
    </row>
    <row r="49" spans="1:8" ht="38">
      <c r="A49" s="120" t="s">
        <v>405</v>
      </c>
      <c r="B49" s="121"/>
      <c r="C49" s="121" t="s">
        <v>157</v>
      </c>
      <c r="D49" s="121" t="s">
        <v>360</v>
      </c>
      <c r="E49" s="121" t="s">
        <v>361</v>
      </c>
      <c r="F49" s="121" t="s">
        <v>350</v>
      </c>
      <c r="G49" s="122">
        <v>0</v>
      </c>
      <c r="H49" s="121"/>
    </row>
    <row r="50" spans="1:8" ht="19">
      <c r="A50" s="120" t="s">
        <v>406</v>
      </c>
      <c r="B50" s="121"/>
      <c r="C50" s="121" t="s">
        <v>157</v>
      </c>
      <c r="D50" s="121" t="s">
        <v>360</v>
      </c>
      <c r="E50" s="121" t="s">
        <v>361</v>
      </c>
      <c r="F50" s="121" t="s">
        <v>350</v>
      </c>
      <c r="G50" s="122">
        <v>0</v>
      </c>
      <c r="H50" s="121"/>
    </row>
    <row r="51" spans="1:8" ht="38">
      <c r="A51" s="120" t="s">
        <v>407</v>
      </c>
      <c r="B51" s="121"/>
      <c r="C51" s="121" t="s">
        <v>157</v>
      </c>
      <c r="D51" s="121" t="s">
        <v>360</v>
      </c>
      <c r="E51" s="121" t="s">
        <v>361</v>
      </c>
      <c r="F51" s="121" t="s">
        <v>350</v>
      </c>
      <c r="G51" s="122">
        <v>0</v>
      </c>
      <c r="H51" s="121"/>
    </row>
    <row r="52" spans="1:8" ht="38">
      <c r="A52" s="120" t="s">
        <v>408</v>
      </c>
      <c r="B52" s="121"/>
      <c r="C52" s="121" t="s">
        <v>157</v>
      </c>
      <c r="D52" s="121" t="s">
        <v>360</v>
      </c>
      <c r="E52" s="121" t="s">
        <v>361</v>
      </c>
      <c r="F52" s="121" t="s">
        <v>350</v>
      </c>
      <c r="G52" s="122">
        <v>0</v>
      </c>
      <c r="H52" s="121"/>
    </row>
    <row r="53" spans="1:8" ht="38">
      <c r="A53" s="120" t="s">
        <v>409</v>
      </c>
      <c r="B53" s="121"/>
      <c r="C53" s="121" t="s">
        <v>157</v>
      </c>
      <c r="D53" s="121" t="s">
        <v>360</v>
      </c>
      <c r="E53" s="121" t="s">
        <v>361</v>
      </c>
      <c r="F53" s="121" t="s">
        <v>350</v>
      </c>
      <c r="G53" s="122">
        <v>0</v>
      </c>
      <c r="H53" s="121"/>
    </row>
    <row r="54" spans="1:8" ht="38">
      <c r="A54" s="120" t="s">
        <v>410</v>
      </c>
      <c r="B54" s="121"/>
      <c r="C54" s="121" t="s">
        <v>157</v>
      </c>
      <c r="D54" s="121" t="s">
        <v>360</v>
      </c>
      <c r="E54" s="121" t="s">
        <v>361</v>
      </c>
      <c r="F54" s="121" t="s">
        <v>350</v>
      </c>
      <c r="G54" s="122">
        <v>0</v>
      </c>
      <c r="H54" s="121"/>
    </row>
    <row r="55" spans="1:8" ht="38">
      <c r="A55" s="120" t="s">
        <v>411</v>
      </c>
      <c r="B55" s="121"/>
      <c r="C55" s="121" t="s">
        <v>157</v>
      </c>
      <c r="D55" s="121" t="s">
        <v>360</v>
      </c>
      <c r="E55" s="121" t="s">
        <v>361</v>
      </c>
      <c r="F55" s="121" t="s">
        <v>350</v>
      </c>
      <c r="G55" s="122">
        <v>0</v>
      </c>
      <c r="H55" s="121"/>
    </row>
    <row r="56" spans="1:8" ht="38">
      <c r="A56" s="120" t="s">
        <v>412</v>
      </c>
      <c r="B56" s="121"/>
      <c r="C56" s="121" t="s">
        <v>157</v>
      </c>
      <c r="D56" s="121" t="s">
        <v>360</v>
      </c>
      <c r="E56" s="121" t="s">
        <v>361</v>
      </c>
      <c r="F56" s="121" t="s">
        <v>350</v>
      </c>
      <c r="G56" s="122">
        <v>0</v>
      </c>
      <c r="H56" s="121"/>
    </row>
    <row r="57" spans="1:8" ht="38">
      <c r="A57" s="120" t="s">
        <v>413</v>
      </c>
      <c r="B57" s="121"/>
      <c r="C57" s="121" t="s">
        <v>157</v>
      </c>
      <c r="D57" s="121" t="s">
        <v>360</v>
      </c>
      <c r="E57" s="121" t="s">
        <v>361</v>
      </c>
      <c r="F57" s="121" t="s">
        <v>350</v>
      </c>
      <c r="G57" s="122">
        <v>0</v>
      </c>
      <c r="H57" s="121"/>
    </row>
    <row r="58" spans="1:8" ht="38">
      <c r="A58" s="120" t="s">
        <v>414</v>
      </c>
      <c r="B58" s="121"/>
      <c r="C58" s="121" t="s">
        <v>157</v>
      </c>
      <c r="D58" s="121" t="s">
        <v>360</v>
      </c>
      <c r="E58" s="121" t="s">
        <v>361</v>
      </c>
      <c r="F58" s="121" t="s">
        <v>350</v>
      </c>
      <c r="G58" s="122">
        <v>0</v>
      </c>
      <c r="H58" s="121"/>
    </row>
    <row r="59" spans="1:8" ht="38">
      <c r="A59" s="120" t="s">
        <v>415</v>
      </c>
      <c r="B59" s="121"/>
      <c r="C59" s="121" t="s">
        <v>157</v>
      </c>
      <c r="D59" s="121" t="s">
        <v>360</v>
      </c>
      <c r="E59" s="121" t="s">
        <v>361</v>
      </c>
      <c r="F59" s="121" t="s">
        <v>350</v>
      </c>
      <c r="G59" s="122">
        <v>0</v>
      </c>
      <c r="H59" s="121"/>
    </row>
    <row r="60" spans="1:8" ht="19">
      <c r="A60" s="120" t="s">
        <v>416</v>
      </c>
      <c r="B60" s="121"/>
      <c r="C60" s="121" t="s">
        <v>157</v>
      </c>
      <c r="D60" s="121" t="s">
        <v>360</v>
      </c>
      <c r="E60" s="121" t="s">
        <v>361</v>
      </c>
      <c r="F60" s="121" t="s">
        <v>350</v>
      </c>
      <c r="G60" s="122">
        <v>0</v>
      </c>
      <c r="H60" s="121"/>
    </row>
    <row r="61" spans="1:8" ht="19">
      <c r="A61" s="120" t="s">
        <v>417</v>
      </c>
      <c r="B61" s="121"/>
      <c r="C61" s="121" t="s">
        <v>157</v>
      </c>
      <c r="D61" s="121" t="s">
        <v>360</v>
      </c>
      <c r="E61" s="121" t="s">
        <v>361</v>
      </c>
      <c r="F61" s="121" t="s">
        <v>350</v>
      </c>
      <c r="G61" s="122">
        <v>0</v>
      </c>
      <c r="H61" s="121"/>
    </row>
    <row r="62" spans="1:8" ht="19">
      <c r="A62" s="120" t="s">
        <v>418</v>
      </c>
      <c r="B62" s="121"/>
      <c r="C62" s="121" t="s">
        <v>157</v>
      </c>
      <c r="D62" s="121" t="s">
        <v>360</v>
      </c>
      <c r="E62" s="121" t="s">
        <v>361</v>
      </c>
      <c r="F62" s="121" t="s">
        <v>350</v>
      </c>
      <c r="G62" s="122">
        <v>0</v>
      </c>
      <c r="H62" s="121"/>
    </row>
    <row r="63" spans="1:8" ht="38">
      <c r="A63" s="120" t="s">
        <v>419</v>
      </c>
      <c r="B63" s="121"/>
      <c r="C63" s="121" t="s">
        <v>157</v>
      </c>
      <c r="D63" s="121" t="s">
        <v>360</v>
      </c>
      <c r="E63" s="121" t="s">
        <v>361</v>
      </c>
      <c r="F63" s="121" t="s">
        <v>350</v>
      </c>
      <c r="G63" s="122">
        <v>0</v>
      </c>
      <c r="H63" s="121"/>
    </row>
    <row r="64" spans="1:8" ht="19">
      <c r="A64" s="120" t="s">
        <v>420</v>
      </c>
      <c r="B64" s="121"/>
      <c r="C64" s="121" t="s">
        <v>157</v>
      </c>
      <c r="D64" s="121" t="s">
        <v>360</v>
      </c>
      <c r="E64" s="121" t="s">
        <v>361</v>
      </c>
      <c r="F64" s="121" t="s">
        <v>350</v>
      </c>
      <c r="G64" s="122">
        <v>0</v>
      </c>
      <c r="H64" s="121"/>
    </row>
    <row r="65" spans="1:8" ht="19">
      <c r="A65" s="120" t="s">
        <v>421</v>
      </c>
      <c r="B65" s="121"/>
      <c r="C65" s="121" t="s">
        <v>158</v>
      </c>
      <c r="D65" s="121" t="s">
        <v>360</v>
      </c>
      <c r="E65" s="121" t="s">
        <v>361</v>
      </c>
      <c r="F65" s="121" t="s">
        <v>350</v>
      </c>
      <c r="G65" s="122">
        <v>0</v>
      </c>
      <c r="H65" s="121"/>
    </row>
    <row r="66" spans="1:8" ht="38">
      <c r="A66" s="120" t="s">
        <v>422</v>
      </c>
      <c r="B66" s="121"/>
      <c r="C66" s="121" t="s">
        <v>158</v>
      </c>
      <c r="D66" s="121" t="s">
        <v>360</v>
      </c>
      <c r="E66" s="121" t="s">
        <v>361</v>
      </c>
      <c r="F66" s="121" t="s">
        <v>350</v>
      </c>
      <c r="G66" s="122">
        <v>0</v>
      </c>
      <c r="H66" s="121"/>
    </row>
    <row r="67" spans="1:8" ht="38">
      <c r="A67" s="120" t="s">
        <v>423</v>
      </c>
      <c r="B67" s="121"/>
      <c r="C67" s="121" t="s">
        <v>158</v>
      </c>
      <c r="D67" s="121" t="s">
        <v>360</v>
      </c>
      <c r="E67" s="121" t="s">
        <v>361</v>
      </c>
      <c r="F67" s="121" t="s">
        <v>350</v>
      </c>
      <c r="G67" s="122">
        <v>0</v>
      </c>
      <c r="H67" s="121"/>
    </row>
    <row r="68" spans="1:8" ht="19">
      <c r="A68" s="120" t="s">
        <v>424</v>
      </c>
      <c r="B68" s="121"/>
      <c r="C68" s="121" t="s">
        <v>158</v>
      </c>
      <c r="D68" s="121" t="s">
        <v>360</v>
      </c>
      <c r="E68" s="121" t="s">
        <v>361</v>
      </c>
      <c r="F68" s="121" t="s">
        <v>350</v>
      </c>
      <c r="G68" s="122">
        <v>0</v>
      </c>
      <c r="H68" s="121"/>
    </row>
    <row r="69" spans="1:8" ht="19">
      <c r="A69" s="120" t="s">
        <v>425</v>
      </c>
      <c r="B69" s="121"/>
      <c r="C69" s="121" t="s">
        <v>158</v>
      </c>
      <c r="D69" s="121" t="s">
        <v>360</v>
      </c>
      <c r="E69" s="121" t="s">
        <v>361</v>
      </c>
      <c r="F69" s="121" t="s">
        <v>350</v>
      </c>
      <c r="G69" s="122">
        <v>0</v>
      </c>
      <c r="H69" s="121"/>
    </row>
    <row r="70" spans="1:8" ht="38">
      <c r="A70" s="120" t="s">
        <v>426</v>
      </c>
      <c r="B70" s="121"/>
      <c r="C70" s="121" t="s">
        <v>158</v>
      </c>
      <c r="D70" s="121" t="s">
        <v>360</v>
      </c>
      <c r="E70" s="121" t="s">
        <v>361</v>
      </c>
      <c r="F70" s="121" t="s">
        <v>350</v>
      </c>
      <c r="G70" s="122">
        <v>0</v>
      </c>
      <c r="H70" s="121"/>
    </row>
    <row r="71" spans="1:8" ht="38">
      <c r="A71" s="120" t="s">
        <v>427</v>
      </c>
      <c r="B71" s="121"/>
      <c r="C71" s="121" t="s">
        <v>158</v>
      </c>
      <c r="D71" s="121" t="s">
        <v>360</v>
      </c>
      <c r="E71" s="121" t="s">
        <v>361</v>
      </c>
      <c r="F71" s="121" t="s">
        <v>350</v>
      </c>
      <c r="G71" s="122">
        <v>0</v>
      </c>
      <c r="H71" s="121"/>
    </row>
    <row r="72" spans="1:8" ht="38">
      <c r="A72" s="120" t="s">
        <v>428</v>
      </c>
      <c r="B72" s="121"/>
      <c r="C72" s="121" t="s">
        <v>158</v>
      </c>
      <c r="D72" s="121" t="s">
        <v>360</v>
      </c>
      <c r="E72" s="121" t="s">
        <v>361</v>
      </c>
      <c r="F72" s="121" t="s">
        <v>350</v>
      </c>
      <c r="G72" s="122">
        <v>0</v>
      </c>
      <c r="H72" s="121"/>
    </row>
    <row r="73" spans="1:8" ht="38">
      <c r="A73" s="120" t="s">
        <v>429</v>
      </c>
      <c r="B73" s="121"/>
      <c r="C73" s="121" t="s">
        <v>158</v>
      </c>
      <c r="D73" s="121" t="s">
        <v>360</v>
      </c>
      <c r="E73" s="121" t="s">
        <v>361</v>
      </c>
      <c r="F73" s="121" t="s">
        <v>350</v>
      </c>
      <c r="G73" s="122">
        <v>0</v>
      </c>
      <c r="H73" s="121"/>
    </row>
    <row r="74" spans="1:8" ht="38">
      <c r="A74" s="120" t="s">
        <v>430</v>
      </c>
      <c r="B74" s="121"/>
      <c r="C74" s="121" t="s">
        <v>158</v>
      </c>
      <c r="D74" s="121" t="s">
        <v>360</v>
      </c>
      <c r="E74" s="121" t="s">
        <v>361</v>
      </c>
      <c r="F74" s="121" t="s">
        <v>350</v>
      </c>
      <c r="G74" s="122">
        <v>0</v>
      </c>
      <c r="H74" s="121"/>
    </row>
    <row r="75" spans="1:8" ht="38">
      <c r="A75" s="120" t="s">
        <v>431</v>
      </c>
      <c r="B75" s="121"/>
      <c r="C75" s="121" t="s">
        <v>158</v>
      </c>
      <c r="D75" s="121" t="s">
        <v>360</v>
      </c>
      <c r="E75" s="121" t="s">
        <v>361</v>
      </c>
      <c r="F75" s="121" t="s">
        <v>350</v>
      </c>
      <c r="G75" s="122">
        <v>0</v>
      </c>
      <c r="H75" s="121"/>
    </row>
    <row r="76" spans="1:8" ht="38">
      <c r="A76" s="120" t="s">
        <v>432</v>
      </c>
      <c r="B76" s="121"/>
      <c r="C76" s="121" t="s">
        <v>158</v>
      </c>
      <c r="D76" s="121" t="s">
        <v>360</v>
      </c>
      <c r="E76" s="121" t="s">
        <v>361</v>
      </c>
      <c r="F76" s="121" t="s">
        <v>350</v>
      </c>
      <c r="G76" s="122">
        <v>0</v>
      </c>
      <c r="H76" s="121"/>
    </row>
    <row r="77" spans="1:8" ht="38">
      <c r="A77" s="120" t="s">
        <v>433</v>
      </c>
      <c r="B77" s="121"/>
      <c r="C77" s="121" t="s">
        <v>158</v>
      </c>
      <c r="D77" s="121" t="s">
        <v>360</v>
      </c>
      <c r="E77" s="121" t="s">
        <v>361</v>
      </c>
      <c r="F77" s="121" t="s">
        <v>350</v>
      </c>
      <c r="G77" s="122">
        <v>0</v>
      </c>
      <c r="H77" s="121"/>
    </row>
    <row r="78" spans="1:8" ht="38">
      <c r="A78" s="120" t="s">
        <v>434</v>
      </c>
      <c r="B78" s="121"/>
      <c r="C78" s="121" t="s">
        <v>158</v>
      </c>
      <c r="D78" s="121" t="s">
        <v>360</v>
      </c>
      <c r="E78" s="121" t="s">
        <v>361</v>
      </c>
      <c r="F78" s="121" t="s">
        <v>350</v>
      </c>
      <c r="G78" s="122">
        <v>0</v>
      </c>
      <c r="H78" s="121"/>
    </row>
    <row r="79" spans="1:8" ht="19">
      <c r="A79" s="120" t="s">
        <v>435</v>
      </c>
      <c r="B79" s="121"/>
      <c r="C79" s="121" t="s">
        <v>158</v>
      </c>
      <c r="D79" s="121" t="s">
        <v>360</v>
      </c>
      <c r="E79" s="121" t="s">
        <v>361</v>
      </c>
      <c r="F79" s="121" t="s">
        <v>350</v>
      </c>
      <c r="G79" s="122">
        <v>0</v>
      </c>
      <c r="H79" s="121"/>
    </row>
    <row r="80" spans="1:8" ht="38">
      <c r="A80" s="120" t="s">
        <v>436</v>
      </c>
      <c r="B80" s="121"/>
      <c r="C80" s="121" t="s">
        <v>158</v>
      </c>
      <c r="D80" s="121" t="s">
        <v>360</v>
      </c>
      <c r="E80" s="121" t="s">
        <v>361</v>
      </c>
      <c r="F80" s="121" t="s">
        <v>350</v>
      </c>
      <c r="G80" s="122">
        <v>0</v>
      </c>
      <c r="H80" s="121"/>
    </row>
    <row r="81" spans="1:8" ht="38">
      <c r="A81" s="120" t="s">
        <v>437</v>
      </c>
      <c r="B81" s="121"/>
      <c r="C81" s="121" t="s">
        <v>438</v>
      </c>
      <c r="D81" s="121" t="s">
        <v>360</v>
      </c>
      <c r="E81" s="121" t="s">
        <v>361</v>
      </c>
      <c r="F81" s="121" t="s">
        <v>350</v>
      </c>
      <c r="G81" s="122">
        <v>0</v>
      </c>
      <c r="H81" s="121"/>
    </row>
    <row r="82" spans="1:8" ht="38">
      <c r="A82" s="120" t="s">
        <v>439</v>
      </c>
      <c r="B82" s="121"/>
      <c r="C82" s="121" t="s">
        <v>159</v>
      </c>
      <c r="D82" s="121" t="s">
        <v>360</v>
      </c>
      <c r="E82" s="121" t="s">
        <v>361</v>
      </c>
      <c r="F82" s="121" t="s">
        <v>350</v>
      </c>
      <c r="G82" s="122">
        <v>0</v>
      </c>
      <c r="H82" s="121"/>
    </row>
    <row r="83" spans="1:8" ht="38">
      <c r="A83" s="120" t="s">
        <v>440</v>
      </c>
      <c r="B83" s="121"/>
      <c r="C83" s="121" t="s">
        <v>161</v>
      </c>
      <c r="D83" s="121" t="s">
        <v>360</v>
      </c>
      <c r="E83" s="121" t="s">
        <v>361</v>
      </c>
      <c r="F83" s="121" t="s">
        <v>350</v>
      </c>
      <c r="G83" s="122">
        <v>0</v>
      </c>
      <c r="H83" s="121"/>
    </row>
    <row r="84" spans="1:8" ht="38">
      <c r="A84" s="120" t="s">
        <v>441</v>
      </c>
      <c r="B84" s="121"/>
      <c r="C84" s="121" t="s">
        <v>442</v>
      </c>
      <c r="D84" s="121" t="s">
        <v>360</v>
      </c>
      <c r="E84" s="121" t="s">
        <v>361</v>
      </c>
      <c r="F84" s="121" t="s">
        <v>350</v>
      </c>
      <c r="G84" s="122">
        <v>0</v>
      </c>
      <c r="H84" s="121"/>
    </row>
    <row r="85" spans="1:8" ht="19">
      <c r="A85" s="120" t="s">
        <v>443</v>
      </c>
      <c r="B85" s="121"/>
      <c r="C85" s="121" t="s">
        <v>444</v>
      </c>
      <c r="D85" s="121" t="s">
        <v>360</v>
      </c>
      <c r="E85" s="121" t="s">
        <v>361</v>
      </c>
      <c r="F85" s="121" t="s">
        <v>350</v>
      </c>
      <c r="G85" s="122">
        <v>0</v>
      </c>
      <c r="H85" s="121"/>
    </row>
    <row r="86" spans="1:8" ht="19">
      <c r="A86" s="120" t="s">
        <v>445</v>
      </c>
      <c r="B86" s="121"/>
      <c r="C86" s="121" t="s">
        <v>162</v>
      </c>
      <c r="D86" s="121" t="s">
        <v>360</v>
      </c>
      <c r="E86" s="121" t="s">
        <v>361</v>
      </c>
      <c r="F86" s="121" t="s">
        <v>350</v>
      </c>
      <c r="G86" s="122">
        <v>0</v>
      </c>
      <c r="H86" s="121"/>
    </row>
    <row r="87" spans="1:8" ht="19">
      <c r="A87" s="120" t="s">
        <v>446</v>
      </c>
      <c r="B87" s="121"/>
      <c r="C87" s="121" t="s">
        <v>162</v>
      </c>
      <c r="D87" s="121" t="s">
        <v>360</v>
      </c>
      <c r="E87" s="121" t="s">
        <v>361</v>
      </c>
      <c r="F87" s="121" t="s">
        <v>350</v>
      </c>
      <c r="G87" s="122">
        <v>0</v>
      </c>
      <c r="H87" s="121"/>
    </row>
    <row r="88" spans="1:8" ht="19">
      <c r="A88" s="120" t="s">
        <v>447</v>
      </c>
      <c r="B88" s="121"/>
      <c r="C88" s="121" t="s">
        <v>162</v>
      </c>
      <c r="D88" s="121" t="s">
        <v>360</v>
      </c>
      <c r="E88" s="121" t="s">
        <v>361</v>
      </c>
      <c r="F88" s="121" t="s">
        <v>350</v>
      </c>
      <c r="G88" s="122">
        <v>0</v>
      </c>
      <c r="H88" s="121"/>
    </row>
    <row r="89" spans="1:8" ht="19">
      <c r="A89" s="120" t="s">
        <v>448</v>
      </c>
      <c r="B89" s="121"/>
      <c r="C89" s="121" t="s">
        <v>162</v>
      </c>
      <c r="D89" s="121" t="s">
        <v>360</v>
      </c>
      <c r="E89" s="121" t="s">
        <v>361</v>
      </c>
      <c r="F89" s="121" t="s">
        <v>350</v>
      </c>
      <c r="G89" s="122">
        <v>0</v>
      </c>
      <c r="H89" s="121"/>
    </row>
    <row r="90" spans="1:8" ht="38">
      <c r="A90" s="120" t="s">
        <v>449</v>
      </c>
      <c r="B90" s="121"/>
      <c r="C90" s="121" t="s">
        <v>163</v>
      </c>
      <c r="D90" s="121" t="s">
        <v>360</v>
      </c>
      <c r="E90" s="121" t="s">
        <v>361</v>
      </c>
      <c r="F90" s="121" t="s">
        <v>350</v>
      </c>
      <c r="G90" s="122">
        <v>0</v>
      </c>
      <c r="H90" s="121"/>
    </row>
    <row r="91" spans="1:8" ht="19">
      <c r="A91" s="120" t="s">
        <v>450</v>
      </c>
      <c r="B91" s="121"/>
      <c r="C91" s="121" t="s">
        <v>163</v>
      </c>
      <c r="D91" s="121" t="s">
        <v>360</v>
      </c>
      <c r="E91" s="121" t="s">
        <v>361</v>
      </c>
      <c r="F91" s="121" t="s">
        <v>350</v>
      </c>
      <c r="G91" s="122">
        <v>0</v>
      </c>
      <c r="H91" s="121"/>
    </row>
    <row r="92" spans="1:8" ht="38">
      <c r="A92" s="120" t="s">
        <v>451</v>
      </c>
      <c r="B92" s="121"/>
      <c r="C92" s="121" t="s">
        <v>163</v>
      </c>
      <c r="D92" s="121" t="s">
        <v>360</v>
      </c>
      <c r="E92" s="121" t="s">
        <v>361</v>
      </c>
      <c r="F92" s="121" t="s">
        <v>350</v>
      </c>
      <c r="G92" s="122">
        <v>0</v>
      </c>
      <c r="H92" s="121"/>
    </row>
    <row r="93" spans="1:8" ht="38">
      <c r="A93" s="120" t="s">
        <v>452</v>
      </c>
      <c r="B93" s="121"/>
      <c r="C93" s="121" t="s">
        <v>163</v>
      </c>
      <c r="D93" s="121" t="s">
        <v>360</v>
      </c>
      <c r="E93" s="121" t="s">
        <v>361</v>
      </c>
      <c r="F93" s="121" t="s">
        <v>350</v>
      </c>
      <c r="G93" s="122">
        <v>0</v>
      </c>
      <c r="H93" s="121"/>
    </row>
    <row r="94" spans="1:8" ht="38">
      <c r="A94" s="120" t="s">
        <v>453</v>
      </c>
      <c r="B94" s="121"/>
      <c r="C94" s="121" t="s">
        <v>163</v>
      </c>
      <c r="D94" s="121" t="s">
        <v>360</v>
      </c>
      <c r="E94" s="121" t="s">
        <v>361</v>
      </c>
      <c r="F94" s="121" t="s">
        <v>350</v>
      </c>
      <c r="G94" s="122">
        <v>0</v>
      </c>
      <c r="H94" s="121"/>
    </row>
    <row r="95" spans="1:8" ht="38">
      <c r="A95" s="120" t="s">
        <v>454</v>
      </c>
      <c r="B95" s="121"/>
      <c r="C95" s="121" t="s">
        <v>163</v>
      </c>
      <c r="D95" s="121" t="s">
        <v>360</v>
      </c>
      <c r="E95" s="121" t="s">
        <v>361</v>
      </c>
      <c r="F95" s="121" t="s">
        <v>350</v>
      </c>
      <c r="G95" s="122">
        <v>0</v>
      </c>
      <c r="H95" s="121"/>
    </row>
    <row r="96" spans="1:8" ht="38">
      <c r="A96" s="120" t="s">
        <v>455</v>
      </c>
      <c r="B96" s="121"/>
      <c r="C96" s="121" t="s">
        <v>163</v>
      </c>
      <c r="D96" s="121" t="s">
        <v>360</v>
      </c>
      <c r="E96" s="121" t="s">
        <v>361</v>
      </c>
      <c r="F96" s="121" t="s">
        <v>350</v>
      </c>
      <c r="G96" s="122">
        <v>0</v>
      </c>
      <c r="H96" s="121"/>
    </row>
    <row r="97" spans="1:8" ht="19">
      <c r="A97" s="120" t="s">
        <v>456</v>
      </c>
      <c r="B97" s="121"/>
      <c r="C97" s="121" t="s">
        <v>163</v>
      </c>
      <c r="D97" s="121" t="s">
        <v>360</v>
      </c>
      <c r="E97" s="121" t="s">
        <v>361</v>
      </c>
      <c r="F97" s="121" t="s">
        <v>350</v>
      </c>
      <c r="G97" s="122">
        <v>0</v>
      </c>
      <c r="H97" s="121"/>
    </row>
    <row r="98" spans="1:8" ht="57">
      <c r="A98" s="120" t="s">
        <v>457</v>
      </c>
      <c r="B98" s="121"/>
      <c r="C98" s="121" t="s">
        <v>163</v>
      </c>
      <c r="D98" s="121" t="s">
        <v>360</v>
      </c>
      <c r="E98" s="121" t="s">
        <v>361</v>
      </c>
      <c r="F98" s="121" t="s">
        <v>350</v>
      </c>
      <c r="G98" s="122">
        <v>0</v>
      </c>
      <c r="H98" s="121"/>
    </row>
    <row r="99" spans="1:8" ht="38">
      <c r="A99" s="120" t="s">
        <v>458</v>
      </c>
      <c r="B99" s="121"/>
      <c r="C99" s="121" t="s">
        <v>459</v>
      </c>
      <c r="D99" s="121" t="s">
        <v>360</v>
      </c>
      <c r="E99" s="121" t="s">
        <v>361</v>
      </c>
      <c r="F99" s="121" t="s">
        <v>350</v>
      </c>
      <c r="G99" s="122">
        <v>0</v>
      </c>
      <c r="H99" s="121"/>
    </row>
    <row r="100" spans="1:8" ht="19">
      <c r="A100" s="120" t="s">
        <v>460</v>
      </c>
      <c r="B100" s="121"/>
      <c r="C100" s="121" t="s">
        <v>459</v>
      </c>
      <c r="D100" s="121" t="s">
        <v>360</v>
      </c>
      <c r="E100" s="121" t="s">
        <v>361</v>
      </c>
      <c r="F100" s="121" t="s">
        <v>350</v>
      </c>
      <c r="G100" s="122">
        <v>0</v>
      </c>
      <c r="H100" s="121"/>
    </row>
    <row r="101" spans="1:8" ht="38">
      <c r="A101" s="120" t="s">
        <v>461</v>
      </c>
      <c r="B101" s="121"/>
      <c r="C101" s="121" t="s">
        <v>462</v>
      </c>
      <c r="D101" s="121" t="s">
        <v>360</v>
      </c>
      <c r="E101" s="121" t="s">
        <v>361</v>
      </c>
      <c r="F101" s="121" t="s">
        <v>350</v>
      </c>
      <c r="G101" s="122">
        <v>0</v>
      </c>
      <c r="H101" s="121"/>
    </row>
    <row r="102" spans="1:8" ht="38">
      <c r="A102" s="120" t="s">
        <v>463</v>
      </c>
      <c r="B102" s="121"/>
      <c r="C102" s="121" t="s">
        <v>462</v>
      </c>
      <c r="D102" s="121" t="s">
        <v>360</v>
      </c>
      <c r="E102" s="121" t="s">
        <v>361</v>
      </c>
      <c r="F102" s="121" t="s">
        <v>350</v>
      </c>
      <c r="G102" s="122">
        <v>0</v>
      </c>
      <c r="H102" s="121"/>
    </row>
    <row r="103" spans="1:8" ht="38">
      <c r="A103" s="120" t="s">
        <v>464</v>
      </c>
      <c r="B103" s="121"/>
      <c r="C103" s="121" t="s">
        <v>462</v>
      </c>
      <c r="D103" s="121" t="s">
        <v>360</v>
      </c>
      <c r="E103" s="121" t="s">
        <v>361</v>
      </c>
      <c r="F103" s="121" t="s">
        <v>350</v>
      </c>
      <c r="G103" s="122">
        <v>0</v>
      </c>
      <c r="H103" s="121"/>
    </row>
    <row r="104" spans="1:8" ht="38">
      <c r="A104" s="120" t="s">
        <v>465</v>
      </c>
      <c r="B104" s="121"/>
      <c r="C104" s="121" t="s">
        <v>462</v>
      </c>
      <c r="D104" s="121" t="s">
        <v>360</v>
      </c>
      <c r="E104" s="121" t="s">
        <v>361</v>
      </c>
      <c r="F104" s="121" t="s">
        <v>350</v>
      </c>
      <c r="G104" s="122">
        <v>0</v>
      </c>
      <c r="H104" s="121"/>
    </row>
    <row r="105" spans="1:8" ht="38">
      <c r="A105" s="120" t="s">
        <v>466</v>
      </c>
      <c r="B105" s="121"/>
      <c r="C105" s="121" t="s">
        <v>164</v>
      </c>
      <c r="D105" s="121" t="s">
        <v>360</v>
      </c>
      <c r="E105" s="121" t="s">
        <v>361</v>
      </c>
      <c r="F105" s="121" t="s">
        <v>350</v>
      </c>
      <c r="G105" s="122">
        <v>0</v>
      </c>
      <c r="H105" s="121"/>
    </row>
    <row r="106" spans="1:8" ht="19">
      <c r="A106" s="120" t="s">
        <v>467</v>
      </c>
      <c r="B106" s="121"/>
      <c r="C106" s="121" t="s">
        <v>468</v>
      </c>
      <c r="D106" s="121" t="s">
        <v>360</v>
      </c>
      <c r="E106" s="121" t="s">
        <v>361</v>
      </c>
      <c r="F106" s="121" t="s">
        <v>350</v>
      </c>
      <c r="G106" s="122">
        <v>0</v>
      </c>
      <c r="H106" s="121"/>
    </row>
    <row r="107" spans="1:8" ht="38">
      <c r="A107" s="120" t="s">
        <v>469</v>
      </c>
      <c r="B107" s="121"/>
      <c r="C107" s="121" t="s">
        <v>168</v>
      </c>
      <c r="D107" s="121" t="s">
        <v>360</v>
      </c>
      <c r="E107" s="121" t="s">
        <v>361</v>
      </c>
      <c r="F107" s="121" t="s">
        <v>350</v>
      </c>
      <c r="G107" s="122">
        <v>0</v>
      </c>
      <c r="H107" s="121"/>
    </row>
    <row r="108" spans="1:8" ht="19">
      <c r="A108" s="120" t="s">
        <v>470</v>
      </c>
      <c r="B108" s="121"/>
      <c r="C108" s="121" t="s">
        <v>172</v>
      </c>
      <c r="D108" s="121" t="s">
        <v>360</v>
      </c>
      <c r="E108" s="121" t="s">
        <v>361</v>
      </c>
      <c r="F108" s="121" t="s">
        <v>350</v>
      </c>
      <c r="G108" s="122">
        <v>0</v>
      </c>
      <c r="H108" s="121"/>
    </row>
    <row r="109" spans="1:8" ht="38">
      <c r="A109" s="120" t="s">
        <v>471</v>
      </c>
      <c r="B109" s="121"/>
      <c r="C109" s="121" t="s">
        <v>172</v>
      </c>
      <c r="D109" s="121" t="s">
        <v>360</v>
      </c>
      <c r="E109" s="121" t="s">
        <v>361</v>
      </c>
      <c r="F109" s="121" t="s">
        <v>350</v>
      </c>
      <c r="G109" s="122">
        <v>0</v>
      </c>
      <c r="H109" s="121"/>
    </row>
    <row r="110" spans="1:8" ht="19">
      <c r="A110" s="120" t="s">
        <v>472</v>
      </c>
      <c r="B110" s="121"/>
      <c r="C110" s="121" t="s">
        <v>172</v>
      </c>
      <c r="D110" s="121" t="s">
        <v>360</v>
      </c>
      <c r="E110" s="121" t="s">
        <v>361</v>
      </c>
      <c r="F110" s="121" t="s">
        <v>350</v>
      </c>
      <c r="G110" s="122">
        <v>0</v>
      </c>
      <c r="H110" s="121"/>
    </row>
    <row r="111" spans="1:8" ht="38">
      <c r="A111" s="120" t="s">
        <v>473</v>
      </c>
      <c r="B111" s="121"/>
      <c r="C111" s="121" t="s">
        <v>172</v>
      </c>
      <c r="D111" s="121" t="s">
        <v>360</v>
      </c>
      <c r="E111" s="121" t="s">
        <v>361</v>
      </c>
      <c r="F111" s="121" t="s">
        <v>350</v>
      </c>
      <c r="G111" s="122">
        <v>0</v>
      </c>
      <c r="H111" s="121"/>
    </row>
    <row r="112" spans="1:8" ht="38">
      <c r="A112" s="120" t="s">
        <v>474</v>
      </c>
      <c r="B112" s="121"/>
      <c r="C112" s="121" t="s">
        <v>475</v>
      </c>
      <c r="D112" s="121" t="s">
        <v>360</v>
      </c>
      <c r="E112" s="121" t="s">
        <v>361</v>
      </c>
      <c r="F112" s="121" t="s">
        <v>350</v>
      </c>
      <c r="G112" s="122">
        <v>0</v>
      </c>
      <c r="H112" s="121"/>
    </row>
    <row r="113" spans="1:8" ht="38">
      <c r="A113" s="120" t="s">
        <v>476</v>
      </c>
      <c r="B113" s="121"/>
      <c r="C113" s="121" t="s">
        <v>475</v>
      </c>
      <c r="D113" s="121" t="s">
        <v>360</v>
      </c>
      <c r="E113" s="121" t="s">
        <v>361</v>
      </c>
      <c r="F113" s="121" t="s">
        <v>350</v>
      </c>
      <c r="G113" s="122">
        <v>0</v>
      </c>
      <c r="H113" s="121"/>
    </row>
    <row r="114" spans="1:8" ht="19">
      <c r="A114" s="120" t="s">
        <v>477</v>
      </c>
      <c r="B114" s="121"/>
      <c r="C114" s="121" t="s">
        <v>174</v>
      </c>
      <c r="D114" s="121" t="s">
        <v>360</v>
      </c>
      <c r="E114" s="121" t="s">
        <v>361</v>
      </c>
      <c r="F114" s="121" t="s">
        <v>350</v>
      </c>
      <c r="G114" s="122">
        <v>0</v>
      </c>
      <c r="H114" s="121"/>
    </row>
    <row r="115" spans="1:8" ht="19">
      <c r="A115" s="120" t="s">
        <v>478</v>
      </c>
      <c r="B115" s="121"/>
      <c r="C115" s="121" t="s">
        <v>174</v>
      </c>
      <c r="D115" s="121" t="s">
        <v>360</v>
      </c>
      <c r="E115" s="121" t="s">
        <v>361</v>
      </c>
      <c r="F115" s="121" t="s">
        <v>350</v>
      </c>
      <c r="G115" s="122">
        <v>0</v>
      </c>
      <c r="H115" s="121"/>
    </row>
    <row r="116" spans="1:8" ht="19">
      <c r="A116" s="120" t="s">
        <v>479</v>
      </c>
      <c r="B116" s="121"/>
      <c r="C116" s="121" t="s">
        <v>174</v>
      </c>
      <c r="D116" s="121" t="s">
        <v>360</v>
      </c>
      <c r="E116" s="121" t="s">
        <v>361</v>
      </c>
      <c r="F116" s="121" t="s">
        <v>350</v>
      </c>
      <c r="G116" s="122">
        <v>0</v>
      </c>
      <c r="H116" s="121"/>
    </row>
    <row r="117" spans="1:8" ht="19">
      <c r="A117" s="120" t="s">
        <v>480</v>
      </c>
      <c r="B117" s="121"/>
      <c r="C117" s="121" t="s">
        <v>174</v>
      </c>
      <c r="D117" s="121" t="s">
        <v>360</v>
      </c>
      <c r="E117" s="121" t="s">
        <v>361</v>
      </c>
      <c r="F117" s="121" t="s">
        <v>350</v>
      </c>
      <c r="G117" s="122">
        <v>0</v>
      </c>
      <c r="H117" s="121"/>
    </row>
    <row r="118" spans="1:8" ht="19">
      <c r="A118" s="120" t="s">
        <v>481</v>
      </c>
      <c r="B118" s="121"/>
      <c r="C118" s="121" t="s">
        <v>174</v>
      </c>
      <c r="D118" s="121" t="s">
        <v>360</v>
      </c>
      <c r="E118" s="121" t="s">
        <v>361</v>
      </c>
      <c r="F118" s="121" t="s">
        <v>350</v>
      </c>
      <c r="G118" s="122">
        <v>0</v>
      </c>
      <c r="H118" s="121"/>
    </row>
    <row r="119" spans="1:8" ht="19">
      <c r="A119" s="120" t="s">
        <v>482</v>
      </c>
      <c r="B119" s="121"/>
      <c r="C119" s="121" t="s">
        <v>174</v>
      </c>
      <c r="D119" s="121" t="s">
        <v>360</v>
      </c>
      <c r="E119" s="121" t="s">
        <v>361</v>
      </c>
      <c r="F119" s="121" t="s">
        <v>350</v>
      </c>
      <c r="G119" s="122">
        <v>0</v>
      </c>
      <c r="H119" s="121"/>
    </row>
    <row r="120" spans="1:8" ht="19">
      <c r="A120" s="120" t="s">
        <v>483</v>
      </c>
      <c r="B120" s="121"/>
      <c r="C120" s="121" t="s">
        <v>174</v>
      </c>
      <c r="D120" s="121" t="s">
        <v>360</v>
      </c>
      <c r="E120" s="121" t="s">
        <v>361</v>
      </c>
      <c r="F120" s="121" t="s">
        <v>350</v>
      </c>
      <c r="G120" s="122">
        <v>0</v>
      </c>
      <c r="H120" s="121"/>
    </row>
    <row r="121" spans="1:8" ht="19">
      <c r="A121" s="120" t="s">
        <v>484</v>
      </c>
      <c r="B121" s="121"/>
      <c r="C121" s="121" t="s">
        <v>343</v>
      </c>
      <c r="D121" s="121" t="s">
        <v>360</v>
      </c>
      <c r="E121" s="121" t="s">
        <v>361</v>
      </c>
      <c r="F121" s="121" t="s">
        <v>350</v>
      </c>
      <c r="G121" s="122">
        <v>0</v>
      </c>
      <c r="H121" s="121"/>
    </row>
    <row r="122" spans="1:8" ht="38">
      <c r="A122" s="120" t="s">
        <v>485</v>
      </c>
      <c r="B122" s="121"/>
      <c r="C122" s="121" t="s">
        <v>175</v>
      </c>
      <c r="D122" s="121" t="s">
        <v>360</v>
      </c>
      <c r="E122" s="121" t="s">
        <v>361</v>
      </c>
      <c r="F122" s="121" t="s">
        <v>350</v>
      </c>
      <c r="G122" s="122">
        <v>0</v>
      </c>
      <c r="H122" s="121"/>
    </row>
    <row r="123" spans="1:8" ht="38">
      <c r="A123" s="120" t="s">
        <v>486</v>
      </c>
      <c r="B123" s="121"/>
      <c r="C123" s="121" t="s">
        <v>175</v>
      </c>
      <c r="D123" s="121" t="s">
        <v>360</v>
      </c>
      <c r="E123" s="121" t="s">
        <v>361</v>
      </c>
      <c r="F123" s="121" t="s">
        <v>350</v>
      </c>
      <c r="G123" s="122">
        <v>0</v>
      </c>
      <c r="H123" s="121"/>
    </row>
    <row r="124" spans="1:8" ht="19">
      <c r="A124" s="120" t="s">
        <v>487</v>
      </c>
      <c r="B124" s="121"/>
      <c r="C124" s="121" t="s">
        <v>176</v>
      </c>
      <c r="D124" s="121" t="s">
        <v>360</v>
      </c>
      <c r="E124" s="121" t="s">
        <v>361</v>
      </c>
      <c r="F124" s="121" t="s">
        <v>350</v>
      </c>
      <c r="G124" s="122">
        <v>0</v>
      </c>
      <c r="H124" s="121"/>
    </row>
    <row r="125" spans="1:8" ht="19">
      <c r="A125" s="120" t="s">
        <v>488</v>
      </c>
      <c r="B125" s="121"/>
      <c r="C125" s="121" t="s">
        <v>176</v>
      </c>
      <c r="D125" s="121" t="s">
        <v>360</v>
      </c>
      <c r="E125" s="121" t="s">
        <v>361</v>
      </c>
      <c r="F125" s="121" t="s">
        <v>350</v>
      </c>
      <c r="G125" s="122">
        <v>0</v>
      </c>
      <c r="H125" s="121"/>
    </row>
    <row r="126" spans="1:8" ht="19">
      <c r="A126" s="120" t="s">
        <v>489</v>
      </c>
      <c r="B126" s="121"/>
      <c r="C126" s="121" t="s">
        <v>176</v>
      </c>
      <c r="D126" s="121" t="s">
        <v>360</v>
      </c>
      <c r="E126" s="121" t="s">
        <v>361</v>
      </c>
      <c r="F126" s="121" t="s">
        <v>350</v>
      </c>
      <c r="G126" s="122">
        <v>0</v>
      </c>
      <c r="H126" s="121"/>
    </row>
    <row r="127" spans="1:8" ht="19">
      <c r="A127" s="120" t="s">
        <v>490</v>
      </c>
      <c r="B127" s="121"/>
      <c r="C127" s="121" t="s">
        <v>176</v>
      </c>
      <c r="D127" s="121" t="s">
        <v>360</v>
      </c>
      <c r="E127" s="121" t="s">
        <v>361</v>
      </c>
      <c r="F127" s="121" t="s">
        <v>350</v>
      </c>
      <c r="G127" s="122">
        <v>0</v>
      </c>
      <c r="H127" s="121"/>
    </row>
    <row r="128" spans="1:8" ht="19">
      <c r="A128" s="120" t="s">
        <v>491</v>
      </c>
      <c r="B128" s="121"/>
      <c r="C128" s="121" t="s">
        <v>177</v>
      </c>
      <c r="D128" s="121" t="s">
        <v>360</v>
      </c>
      <c r="E128" s="121" t="s">
        <v>361</v>
      </c>
      <c r="F128" s="121" t="s">
        <v>350</v>
      </c>
      <c r="G128" s="122">
        <v>0</v>
      </c>
      <c r="H128" s="121"/>
    </row>
    <row r="129" spans="1:8" ht="38">
      <c r="A129" s="120" t="s">
        <v>492</v>
      </c>
      <c r="B129" s="121"/>
      <c r="C129" s="121" t="s">
        <v>177</v>
      </c>
      <c r="D129" s="121" t="s">
        <v>360</v>
      </c>
      <c r="E129" s="121" t="s">
        <v>361</v>
      </c>
      <c r="F129" s="121" t="s">
        <v>350</v>
      </c>
      <c r="G129" s="122">
        <v>0</v>
      </c>
      <c r="H129" s="121"/>
    </row>
    <row r="130" spans="1:8" ht="38">
      <c r="A130" s="120" t="s">
        <v>493</v>
      </c>
      <c r="B130" s="121"/>
      <c r="C130" s="121" t="s">
        <v>177</v>
      </c>
      <c r="D130" s="121" t="s">
        <v>360</v>
      </c>
      <c r="E130" s="121" t="s">
        <v>361</v>
      </c>
      <c r="F130" s="121" t="s">
        <v>350</v>
      </c>
      <c r="G130" s="122">
        <v>0</v>
      </c>
      <c r="H130" s="121"/>
    </row>
    <row r="131" spans="1:8" ht="57">
      <c r="A131" s="120" t="s">
        <v>494</v>
      </c>
      <c r="B131" s="121"/>
      <c r="C131" s="121" t="s">
        <v>495</v>
      </c>
      <c r="D131" s="121" t="s">
        <v>360</v>
      </c>
      <c r="E131" s="121" t="s">
        <v>361</v>
      </c>
      <c r="F131" s="121" t="s">
        <v>350</v>
      </c>
      <c r="G131" s="122">
        <v>0</v>
      </c>
      <c r="H131" s="121"/>
    </row>
    <row r="132" spans="1:8" ht="19">
      <c r="A132" s="120" t="s">
        <v>496</v>
      </c>
      <c r="B132" s="121"/>
      <c r="C132" s="121" t="s">
        <v>182</v>
      </c>
      <c r="D132" s="121" t="s">
        <v>360</v>
      </c>
      <c r="E132" s="121" t="s">
        <v>361</v>
      </c>
      <c r="F132" s="121" t="s">
        <v>350</v>
      </c>
      <c r="G132" s="122">
        <v>0</v>
      </c>
      <c r="H132" s="121"/>
    </row>
    <row r="133" spans="1:8" ht="19">
      <c r="A133" s="120" t="s">
        <v>497</v>
      </c>
      <c r="B133" s="121"/>
      <c r="C133" s="121" t="s">
        <v>182</v>
      </c>
      <c r="D133" s="121" t="s">
        <v>360</v>
      </c>
      <c r="E133" s="121" t="s">
        <v>361</v>
      </c>
      <c r="F133" s="121" t="s">
        <v>350</v>
      </c>
      <c r="G133" s="122">
        <v>0</v>
      </c>
      <c r="H133" s="121"/>
    </row>
    <row r="134" spans="1:8" ht="19">
      <c r="A134" s="120" t="s">
        <v>498</v>
      </c>
      <c r="B134" s="121"/>
      <c r="C134" s="121" t="s">
        <v>183</v>
      </c>
      <c r="D134" s="121" t="s">
        <v>360</v>
      </c>
      <c r="E134" s="121" t="s">
        <v>361</v>
      </c>
      <c r="F134" s="121" t="s">
        <v>350</v>
      </c>
      <c r="G134" s="122">
        <v>0</v>
      </c>
      <c r="H134" s="121"/>
    </row>
    <row r="135" spans="1:8" ht="19">
      <c r="A135" s="120" t="s">
        <v>499</v>
      </c>
      <c r="B135" s="121"/>
      <c r="C135" s="121" t="s">
        <v>183</v>
      </c>
      <c r="D135" s="121" t="s">
        <v>360</v>
      </c>
      <c r="E135" s="121" t="s">
        <v>361</v>
      </c>
      <c r="F135" s="121" t="s">
        <v>350</v>
      </c>
      <c r="G135" s="122">
        <v>0</v>
      </c>
      <c r="H135" s="121"/>
    </row>
    <row r="136" spans="1:8" ht="19">
      <c r="A136" s="120" t="s">
        <v>500</v>
      </c>
      <c r="B136" s="121"/>
      <c r="C136" s="121" t="s">
        <v>183</v>
      </c>
      <c r="D136" s="121" t="s">
        <v>360</v>
      </c>
      <c r="E136" s="121" t="s">
        <v>361</v>
      </c>
      <c r="F136" s="121" t="s">
        <v>350</v>
      </c>
      <c r="G136" s="122">
        <v>0</v>
      </c>
      <c r="H136" s="121"/>
    </row>
    <row r="137" spans="1:8" ht="38">
      <c r="A137" s="120" t="s">
        <v>501</v>
      </c>
      <c r="B137" s="121"/>
      <c r="C137" s="121" t="s">
        <v>183</v>
      </c>
      <c r="D137" s="121" t="s">
        <v>360</v>
      </c>
      <c r="E137" s="121" t="s">
        <v>361</v>
      </c>
      <c r="F137" s="121" t="s">
        <v>350</v>
      </c>
      <c r="G137" s="122">
        <v>0</v>
      </c>
      <c r="H137" s="121"/>
    </row>
    <row r="138" spans="1:8" ht="19">
      <c r="A138" s="120" t="s">
        <v>502</v>
      </c>
      <c r="B138" s="121"/>
      <c r="C138" s="121" t="s">
        <v>183</v>
      </c>
      <c r="D138" s="121" t="s">
        <v>360</v>
      </c>
      <c r="E138" s="121" t="s">
        <v>361</v>
      </c>
      <c r="F138" s="121" t="s">
        <v>350</v>
      </c>
      <c r="G138" s="122">
        <v>0</v>
      </c>
      <c r="H138" s="121"/>
    </row>
    <row r="139" spans="1:8" ht="19">
      <c r="A139" s="120" t="s">
        <v>503</v>
      </c>
      <c r="B139" s="121"/>
      <c r="C139" s="121" t="s">
        <v>183</v>
      </c>
      <c r="D139" s="121" t="s">
        <v>360</v>
      </c>
      <c r="E139" s="121" t="s">
        <v>361</v>
      </c>
      <c r="F139" s="121" t="s">
        <v>350</v>
      </c>
      <c r="G139" s="122">
        <v>0</v>
      </c>
      <c r="H139" s="121"/>
    </row>
    <row r="140" spans="1:8" ht="38">
      <c r="A140" s="120" t="s">
        <v>504</v>
      </c>
      <c r="B140" s="121"/>
      <c r="C140" s="121" t="s">
        <v>183</v>
      </c>
      <c r="D140" s="121" t="s">
        <v>360</v>
      </c>
      <c r="E140" s="121" t="s">
        <v>361</v>
      </c>
      <c r="F140" s="121" t="s">
        <v>350</v>
      </c>
      <c r="G140" s="122">
        <v>0</v>
      </c>
      <c r="H140" s="121"/>
    </row>
    <row r="141" spans="1:8" ht="19">
      <c r="A141" s="120" t="s">
        <v>505</v>
      </c>
      <c r="B141" s="121"/>
      <c r="C141" s="121" t="s">
        <v>183</v>
      </c>
      <c r="D141" s="121" t="s">
        <v>360</v>
      </c>
      <c r="E141" s="121" t="s">
        <v>361</v>
      </c>
      <c r="F141" s="121" t="s">
        <v>350</v>
      </c>
      <c r="G141" s="122">
        <v>0</v>
      </c>
      <c r="H141" s="121"/>
    </row>
    <row r="142" spans="1:8" ht="38">
      <c r="A142" s="120" t="s">
        <v>506</v>
      </c>
      <c r="B142" s="121"/>
      <c r="C142" s="121" t="s">
        <v>183</v>
      </c>
      <c r="D142" s="121" t="s">
        <v>360</v>
      </c>
      <c r="E142" s="121" t="s">
        <v>361</v>
      </c>
      <c r="F142" s="121" t="s">
        <v>350</v>
      </c>
      <c r="G142" s="122">
        <v>0</v>
      </c>
      <c r="H142" s="121"/>
    </row>
    <row r="143" spans="1:8" ht="19">
      <c r="A143" s="120" t="s">
        <v>507</v>
      </c>
      <c r="B143" s="121"/>
      <c r="C143" s="121" t="s">
        <v>183</v>
      </c>
      <c r="D143" s="121" t="s">
        <v>360</v>
      </c>
      <c r="E143" s="121" t="s">
        <v>361</v>
      </c>
      <c r="F143" s="121" t="s">
        <v>350</v>
      </c>
      <c r="G143" s="122">
        <v>0</v>
      </c>
      <c r="H143" s="121"/>
    </row>
    <row r="144" spans="1:8" ht="19">
      <c r="A144" s="120" t="s">
        <v>508</v>
      </c>
      <c r="B144" s="121"/>
      <c r="C144" s="121" t="s">
        <v>183</v>
      </c>
      <c r="D144" s="121" t="s">
        <v>360</v>
      </c>
      <c r="E144" s="121" t="s">
        <v>361</v>
      </c>
      <c r="F144" s="121" t="s">
        <v>350</v>
      </c>
      <c r="G144" s="122">
        <v>0</v>
      </c>
      <c r="H144" s="121"/>
    </row>
    <row r="145" spans="1:8" ht="38">
      <c r="A145" s="120" t="s">
        <v>509</v>
      </c>
      <c r="B145" s="121"/>
      <c r="C145" s="121" t="s">
        <v>184</v>
      </c>
      <c r="D145" s="121" t="s">
        <v>360</v>
      </c>
      <c r="E145" s="121" t="s">
        <v>361</v>
      </c>
      <c r="F145" s="121" t="s">
        <v>350</v>
      </c>
      <c r="G145" s="122">
        <v>0</v>
      </c>
      <c r="H145" s="121"/>
    </row>
    <row r="146" spans="1:8" ht="57">
      <c r="A146" s="120" t="s">
        <v>510</v>
      </c>
      <c r="B146" s="121"/>
      <c r="C146" s="121" t="s">
        <v>511</v>
      </c>
      <c r="D146" s="121" t="s">
        <v>360</v>
      </c>
      <c r="E146" s="121" t="s">
        <v>361</v>
      </c>
      <c r="F146" s="121" t="s">
        <v>350</v>
      </c>
      <c r="G146" s="122">
        <v>0</v>
      </c>
      <c r="H146" s="121"/>
    </row>
    <row r="147" spans="1:8" ht="38">
      <c r="A147" s="120" t="s">
        <v>512</v>
      </c>
      <c r="B147" s="121"/>
      <c r="C147" s="121" t="s">
        <v>255</v>
      </c>
      <c r="D147" s="121" t="s">
        <v>360</v>
      </c>
      <c r="E147" s="121" t="s">
        <v>361</v>
      </c>
      <c r="F147" s="121" t="s">
        <v>350</v>
      </c>
      <c r="G147" s="122">
        <v>0</v>
      </c>
      <c r="H147" s="121"/>
    </row>
    <row r="148" spans="1:8" ht="38">
      <c r="A148" s="120" t="s">
        <v>513</v>
      </c>
      <c r="B148" s="121"/>
      <c r="C148" s="121" t="s">
        <v>255</v>
      </c>
      <c r="D148" s="121" t="s">
        <v>360</v>
      </c>
      <c r="E148" s="121" t="s">
        <v>361</v>
      </c>
      <c r="F148" s="121" t="s">
        <v>350</v>
      </c>
      <c r="G148" s="122">
        <v>0</v>
      </c>
      <c r="H148" s="121"/>
    </row>
    <row r="149" spans="1:8" ht="38">
      <c r="A149" s="120" t="s">
        <v>514</v>
      </c>
      <c r="B149" s="121"/>
      <c r="C149" s="121" t="s">
        <v>187</v>
      </c>
      <c r="D149" s="121" t="s">
        <v>360</v>
      </c>
      <c r="E149" s="121" t="s">
        <v>361</v>
      </c>
      <c r="F149" s="121" t="s">
        <v>350</v>
      </c>
      <c r="G149" s="122">
        <v>0</v>
      </c>
      <c r="H149" s="121"/>
    </row>
    <row r="150" spans="1:8" ht="38">
      <c r="A150" s="120" t="s">
        <v>515</v>
      </c>
      <c r="B150" s="121"/>
      <c r="C150" s="121" t="s">
        <v>187</v>
      </c>
      <c r="D150" s="121" t="s">
        <v>360</v>
      </c>
      <c r="E150" s="121" t="s">
        <v>361</v>
      </c>
      <c r="F150" s="121" t="s">
        <v>350</v>
      </c>
      <c r="G150" s="122">
        <v>0</v>
      </c>
      <c r="H150" s="121"/>
    </row>
    <row r="151" spans="1:8" ht="38">
      <c r="A151" s="120" t="s">
        <v>516</v>
      </c>
      <c r="B151" s="121"/>
      <c r="C151" s="121" t="s">
        <v>187</v>
      </c>
      <c r="D151" s="121" t="s">
        <v>360</v>
      </c>
      <c r="E151" s="121" t="s">
        <v>361</v>
      </c>
      <c r="F151" s="121" t="s">
        <v>350</v>
      </c>
      <c r="G151" s="122">
        <v>0</v>
      </c>
      <c r="H151" s="121"/>
    </row>
    <row r="152" spans="1:8" ht="38">
      <c r="A152" s="120" t="s">
        <v>517</v>
      </c>
      <c r="B152" s="121"/>
      <c r="C152" s="121" t="s">
        <v>187</v>
      </c>
      <c r="D152" s="121" t="s">
        <v>360</v>
      </c>
      <c r="E152" s="121" t="s">
        <v>361</v>
      </c>
      <c r="F152" s="121" t="s">
        <v>350</v>
      </c>
      <c r="G152" s="122">
        <v>0</v>
      </c>
      <c r="H152" s="121"/>
    </row>
    <row r="153" spans="1:8" ht="38">
      <c r="A153" s="120" t="s">
        <v>518</v>
      </c>
      <c r="B153" s="121"/>
      <c r="C153" s="121" t="s">
        <v>187</v>
      </c>
      <c r="D153" s="121" t="s">
        <v>360</v>
      </c>
      <c r="E153" s="121" t="s">
        <v>361</v>
      </c>
      <c r="F153" s="121" t="s">
        <v>350</v>
      </c>
      <c r="G153" s="122">
        <v>0</v>
      </c>
      <c r="H153" s="121"/>
    </row>
    <row r="154" spans="1:8" ht="38">
      <c r="A154" s="120" t="s">
        <v>519</v>
      </c>
      <c r="B154" s="121"/>
      <c r="C154" s="121" t="s">
        <v>187</v>
      </c>
      <c r="D154" s="121" t="s">
        <v>360</v>
      </c>
      <c r="E154" s="121" t="s">
        <v>361</v>
      </c>
      <c r="F154" s="121" t="s">
        <v>350</v>
      </c>
      <c r="G154" s="122">
        <v>0</v>
      </c>
      <c r="H154" s="121"/>
    </row>
    <row r="155" spans="1:8" ht="38">
      <c r="A155" s="120" t="s">
        <v>520</v>
      </c>
      <c r="B155" s="121"/>
      <c r="C155" s="121" t="s">
        <v>187</v>
      </c>
      <c r="D155" s="121" t="s">
        <v>360</v>
      </c>
      <c r="E155" s="121" t="s">
        <v>361</v>
      </c>
      <c r="F155" s="121" t="s">
        <v>350</v>
      </c>
      <c r="G155" s="122">
        <v>0</v>
      </c>
      <c r="H155" s="121"/>
    </row>
    <row r="156" spans="1:8" ht="38">
      <c r="A156" s="120" t="s">
        <v>521</v>
      </c>
      <c r="B156" s="121"/>
      <c r="C156" s="121" t="s">
        <v>187</v>
      </c>
      <c r="D156" s="121" t="s">
        <v>360</v>
      </c>
      <c r="E156" s="121" t="s">
        <v>361</v>
      </c>
      <c r="F156" s="121" t="s">
        <v>350</v>
      </c>
      <c r="G156" s="122">
        <v>0</v>
      </c>
      <c r="H156" s="121"/>
    </row>
    <row r="157" spans="1:8" ht="38">
      <c r="A157" s="120" t="s">
        <v>522</v>
      </c>
      <c r="B157" s="121"/>
      <c r="C157" s="121" t="s">
        <v>187</v>
      </c>
      <c r="D157" s="121" t="s">
        <v>360</v>
      </c>
      <c r="E157" s="121" t="s">
        <v>361</v>
      </c>
      <c r="F157" s="121" t="s">
        <v>350</v>
      </c>
      <c r="G157" s="122">
        <v>0</v>
      </c>
      <c r="H157" s="121"/>
    </row>
    <row r="158" spans="1:8" ht="38">
      <c r="A158" s="120" t="s">
        <v>523</v>
      </c>
      <c r="B158" s="121"/>
      <c r="C158" s="121" t="s">
        <v>187</v>
      </c>
      <c r="D158" s="121" t="s">
        <v>360</v>
      </c>
      <c r="E158" s="121" t="s">
        <v>361</v>
      </c>
      <c r="F158" s="121" t="s">
        <v>350</v>
      </c>
      <c r="G158" s="122">
        <v>0</v>
      </c>
      <c r="H158" s="121"/>
    </row>
    <row r="159" spans="1:8" ht="38">
      <c r="A159" s="120" t="s">
        <v>524</v>
      </c>
      <c r="B159" s="121"/>
      <c r="C159" s="121" t="s">
        <v>187</v>
      </c>
      <c r="D159" s="121" t="s">
        <v>360</v>
      </c>
      <c r="E159" s="121" t="s">
        <v>361</v>
      </c>
      <c r="F159" s="121" t="s">
        <v>350</v>
      </c>
      <c r="G159" s="122">
        <v>0</v>
      </c>
      <c r="H159" s="121"/>
    </row>
    <row r="160" spans="1:8" ht="38">
      <c r="A160" s="120" t="s">
        <v>525</v>
      </c>
      <c r="B160" s="121"/>
      <c r="C160" s="121" t="s">
        <v>187</v>
      </c>
      <c r="D160" s="121" t="s">
        <v>360</v>
      </c>
      <c r="E160" s="121" t="s">
        <v>361</v>
      </c>
      <c r="F160" s="121" t="s">
        <v>350</v>
      </c>
      <c r="G160" s="122">
        <v>0</v>
      </c>
      <c r="H160" s="121"/>
    </row>
    <row r="161" spans="1:8" ht="38">
      <c r="A161" s="120" t="s">
        <v>526</v>
      </c>
      <c r="B161" s="121"/>
      <c r="C161" s="121" t="s">
        <v>187</v>
      </c>
      <c r="D161" s="121" t="s">
        <v>360</v>
      </c>
      <c r="E161" s="121" t="s">
        <v>361</v>
      </c>
      <c r="F161" s="121" t="s">
        <v>350</v>
      </c>
      <c r="G161" s="122">
        <v>0</v>
      </c>
      <c r="H161" s="121"/>
    </row>
    <row r="162" spans="1:8" ht="38">
      <c r="A162" s="120" t="s">
        <v>527</v>
      </c>
      <c r="B162" s="121"/>
      <c r="C162" s="121" t="s">
        <v>528</v>
      </c>
      <c r="D162" s="121" t="s">
        <v>360</v>
      </c>
      <c r="E162" s="121" t="s">
        <v>361</v>
      </c>
      <c r="F162" s="121" t="s">
        <v>350</v>
      </c>
      <c r="G162" s="122">
        <v>0</v>
      </c>
      <c r="H162" s="121"/>
    </row>
    <row r="163" spans="1:8" ht="19">
      <c r="A163" s="120" t="s">
        <v>529</v>
      </c>
      <c r="B163" s="121"/>
      <c r="C163" s="121" t="s">
        <v>528</v>
      </c>
      <c r="D163" s="121" t="s">
        <v>360</v>
      </c>
      <c r="E163" s="121" t="s">
        <v>361</v>
      </c>
      <c r="F163" s="121" t="s">
        <v>350</v>
      </c>
      <c r="G163" s="122">
        <v>0</v>
      </c>
      <c r="H163" s="121"/>
    </row>
    <row r="164" spans="1:8" ht="19">
      <c r="A164" s="120" t="s">
        <v>530</v>
      </c>
      <c r="B164" s="121"/>
      <c r="C164" s="121" t="s">
        <v>528</v>
      </c>
      <c r="D164" s="121" t="s">
        <v>360</v>
      </c>
      <c r="E164" s="121" t="s">
        <v>361</v>
      </c>
      <c r="F164" s="121" t="s">
        <v>350</v>
      </c>
      <c r="G164" s="122">
        <v>0</v>
      </c>
      <c r="H164" s="121"/>
    </row>
    <row r="165" spans="1:8" ht="19">
      <c r="A165" s="120" t="s">
        <v>531</v>
      </c>
      <c r="B165" s="121"/>
      <c r="C165" s="121" t="s">
        <v>528</v>
      </c>
      <c r="D165" s="121" t="s">
        <v>360</v>
      </c>
      <c r="E165" s="121" t="s">
        <v>361</v>
      </c>
      <c r="F165" s="121" t="s">
        <v>350</v>
      </c>
      <c r="G165" s="122">
        <v>0</v>
      </c>
      <c r="H165" s="121"/>
    </row>
    <row r="166" spans="1:8" ht="19">
      <c r="A166" s="120" t="s">
        <v>532</v>
      </c>
      <c r="B166" s="121"/>
      <c r="C166" s="121" t="s">
        <v>528</v>
      </c>
      <c r="D166" s="121" t="s">
        <v>360</v>
      </c>
      <c r="E166" s="121" t="s">
        <v>361</v>
      </c>
      <c r="F166" s="121" t="s">
        <v>350</v>
      </c>
      <c r="G166" s="122">
        <v>0</v>
      </c>
      <c r="H166" s="121"/>
    </row>
    <row r="167" spans="1:8" ht="38">
      <c r="A167" s="120" t="s">
        <v>533</v>
      </c>
      <c r="B167" s="121"/>
      <c r="C167" s="121" t="s">
        <v>528</v>
      </c>
      <c r="D167" s="121" t="s">
        <v>360</v>
      </c>
      <c r="E167" s="121" t="s">
        <v>361</v>
      </c>
      <c r="F167" s="121" t="s">
        <v>350</v>
      </c>
      <c r="G167" s="122">
        <v>0</v>
      </c>
      <c r="H167" s="121"/>
    </row>
    <row r="168" spans="1:8" ht="19">
      <c r="A168" s="120" t="s">
        <v>534</v>
      </c>
      <c r="B168" s="121"/>
      <c r="C168" s="121" t="s">
        <v>528</v>
      </c>
      <c r="D168" s="121" t="s">
        <v>360</v>
      </c>
      <c r="E168" s="121" t="s">
        <v>361</v>
      </c>
      <c r="F168" s="121" t="s">
        <v>350</v>
      </c>
      <c r="G168" s="122">
        <v>0</v>
      </c>
      <c r="H168" s="121"/>
    </row>
    <row r="169" spans="1:8" ht="19">
      <c r="A169" s="120" t="s">
        <v>535</v>
      </c>
      <c r="B169" s="121"/>
      <c r="C169" s="121" t="s">
        <v>528</v>
      </c>
      <c r="D169" s="121" t="s">
        <v>360</v>
      </c>
      <c r="E169" s="121" t="s">
        <v>361</v>
      </c>
      <c r="F169" s="121" t="s">
        <v>350</v>
      </c>
      <c r="G169" s="122">
        <v>0</v>
      </c>
      <c r="H169" s="121"/>
    </row>
    <row r="170" spans="1:8" ht="19">
      <c r="A170" s="120" t="s">
        <v>536</v>
      </c>
      <c r="B170" s="121"/>
      <c r="C170" s="121" t="s">
        <v>528</v>
      </c>
      <c r="D170" s="121" t="s">
        <v>360</v>
      </c>
      <c r="E170" s="121" t="s">
        <v>361</v>
      </c>
      <c r="F170" s="121" t="s">
        <v>350</v>
      </c>
      <c r="G170" s="122">
        <v>0</v>
      </c>
      <c r="H170" s="121"/>
    </row>
    <row r="171" spans="1:8" ht="38">
      <c r="A171" s="120" t="s">
        <v>537</v>
      </c>
      <c r="B171" s="121"/>
      <c r="C171" s="121" t="s">
        <v>528</v>
      </c>
      <c r="D171" s="121" t="s">
        <v>360</v>
      </c>
      <c r="E171" s="121" t="s">
        <v>361</v>
      </c>
      <c r="F171" s="121" t="s">
        <v>350</v>
      </c>
      <c r="G171" s="122">
        <v>0</v>
      </c>
      <c r="H171" s="121"/>
    </row>
    <row r="172" spans="1:8" ht="38">
      <c r="A172" s="120" t="s">
        <v>538</v>
      </c>
      <c r="B172" s="121"/>
      <c r="C172" s="121" t="s">
        <v>528</v>
      </c>
      <c r="D172" s="121" t="s">
        <v>360</v>
      </c>
      <c r="E172" s="121" t="s">
        <v>361</v>
      </c>
      <c r="F172" s="121" t="s">
        <v>350</v>
      </c>
      <c r="G172" s="122">
        <v>0</v>
      </c>
      <c r="H172" s="121"/>
    </row>
    <row r="173" spans="1:8" ht="19">
      <c r="A173" s="120" t="s">
        <v>539</v>
      </c>
      <c r="B173" s="121"/>
      <c r="C173" s="121" t="s">
        <v>528</v>
      </c>
      <c r="D173" s="121" t="s">
        <v>360</v>
      </c>
      <c r="E173" s="121" t="s">
        <v>361</v>
      </c>
      <c r="F173" s="121" t="s">
        <v>350</v>
      </c>
      <c r="G173" s="122">
        <v>0</v>
      </c>
      <c r="H173" s="121"/>
    </row>
    <row r="174" spans="1:8" ht="19">
      <c r="A174" s="120" t="s">
        <v>540</v>
      </c>
      <c r="B174" s="121"/>
      <c r="C174" s="121" t="s">
        <v>528</v>
      </c>
      <c r="D174" s="121" t="s">
        <v>360</v>
      </c>
      <c r="E174" s="121" t="s">
        <v>361</v>
      </c>
      <c r="F174" s="121" t="s">
        <v>350</v>
      </c>
      <c r="G174" s="122">
        <v>0</v>
      </c>
      <c r="H174" s="121"/>
    </row>
    <row r="175" spans="1:8" ht="38">
      <c r="A175" s="120" t="s">
        <v>541</v>
      </c>
      <c r="B175" s="121"/>
      <c r="C175" s="121" t="s">
        <v>528</v>
      </c>
      <c r="D175" s="121" t="s">
        <v>360</v>
      </c>
      <c r="E175" s="121" t="s">
        <v>361</v>
      </c>
      <c r="F175" s="121" t="s">
        <v>350</v>
      </c>
      <c r="G175" s="122">
        <v>0</v>
      </c>
      <c r="H175" s="121"/>
    </row>
    <row r="176" spans="1:8" ht="19">
      <c r="A176" s="120" t="s">
        <v>542</v>
      </c>
      <c r="B176" s="121"/>
      <c r="C176" s="121" t="s">
        <v>528</v>
      </c>
      <c r="D176" s="121" t="s">
        <v>360</v>
      </c>
      <c r="E176" s="121" t="s">
        <v>361</v>
      </c>
      <c r="F176" s="121" t="s">
        <v>350</v>
      </c>
      <c r="G176" s="122">
        <v>0</v>
      </c>
      <c r="H176" s="121"/>
    </row>
    <row r="177" spans="1:8" ht="19">
      <c r="A177" s="120" t="s">
        <v>543</v>
      </c>
      <c r="B177" s="121"/>
      <c r="C177" s="121" t="s">
        <v>528</v>
      </c>
      <c r="D177" s="121" t="s">
        <v>360</v>
      </c>
      <c r="E177" s="121" t="s">
        <v>361</v>
      </c>
      <c r="F177" s="121" t="s">
        <v>350</v>
      </c>
      <c r="G177" s="122">
        <v>0</v>
      </c>
      <c r="H177" s="121"/>
    </row>
    <row r="178" spans="1:8" ht="19">
      <c r="A178" s="120" t="s">
        <v>544</v>
      </c>
      <c r="B178" s="121"/>
      <c r="C178" s="121" t="s">
        <v>528</v>
      </c>
      <c r="D178" s="121" t="s">
        <v>360</v>
      </c>
      <c r="E178" s="121" t="s">
        <v>361</v>
      </c>
      <c r="F178" s="121" t="s">
        <v>350</v>
      </c>
      <c r="G178" s="122">
        <v>0</v>
      </c>
      <c r="H178" s="121"/>
    </row>
    <row r="179" spans="1:8" ht="38">
      <c r="A179" s="120" t="s">
        <v>545</v>
      </c>
      <c r="B179" s="121"/>
      <c r="C179" s="121" t="s">
        <v>528</v>
      </c>
      <c r="D179" s="121" t="s">
        <v>360</v>
      </c>
      <c r="E179" s="121" t="s">
        <v>361</v>
      </c>
      <c r="F179" s="121" t="s">
        <v>350</v>
      </c>
      <c r="G179" s="122">
        <v>0</v>
      </c>
      <c r="H179" s="121"/>
    </row>
    <row r="180" spans="1:8" ht="19">
      <c r="A180" s="120" t="s">
        <v>546</v>
      </c>
      <c r="B180" s="121"/>
      <c r="C180" s="121" t="s">
        <v>528</v>
      </c>
      <c r="D180" s="121" t="s">
        <v>360</v>
      </c>
      <c r="E180" s="121" t="s">
        <v>361</v>
      </c>
      <c r="F180" s="121" t="s">
        <v>350</v>
      </c>
      <c r="G180" s="122">
        <v>0</v>
      </c>
      <c r="H180" s="121"/>
    </row>
    <row r="181" spans="1:8" ht="19">
      <c r="A181" s="120" t="s">
        <v>547</v>
      </c>
      <c r="B181" s="121"/>
      <c r="C181" s="121" t="s">
        <v>528</v>
      </c>
      <c r="D181" s="121" t="s">
        <v>360</v>
      </c>
      <c r="E181" s="121" t="s">
        <v>361</v>
      </c>
      <c r="F181" s="121" t="s">
        <v>350</v>
      </c>
      <c r="G181" s="122">
        <v>0</v>
      </c>
      <c r="H181" s="121"/>
    </row>
    <row r="182" spans="1:8" ht="38">
      <c r="A182" s="120" t="s">
        <v>548</v>
      </c>
      <c r="B182" s="121"/>
      <c r="C182" s="121" t="s">
        <v>528</v>
      </c>
      <c r="D182" s="121" t="s">
        <v>360</v>
      </c>
      <c r="E182" s="121" t="s">
        <v>361</v>
      </c>
      <c r="F182" s="121" t="s">
        <v>350</v>
      </c>
      <c r="G182" s="122">
        <v>0</v>
      </c>
      <c r="H182" s="121"/>
    </row>
    <row r="183" spans="1:8" ht="19">
      <c r="A183" s="120" t="s">
        <v>549</v>
      </c>
      <c r="B183" s="121"/>
      <c r="C183" s="121" t="s">
        <v>528</v>
      </c>
      <c r="D183" s="121" t="s">
        <v>360</v>
      </c>
      <c r="E183" s="121" t="s">
        <v>361</v>
      </c>
      <c r="F183" s="121" t="s">
        <v>350</v>
      </c>
      <c r="G183" s="122">
        <v>0</v>
      </c>
      <c r="H183" s="121"/>
    </row>
    <row r="184" spans="1:8" ht="19">
      <c r="A184" s="120" t="s">
        <v>550</v>
      </c>
      <c r="B184" s="121"/>
      <c r="C184" s="121" t="s">
        <v>528</v>
      </c>
      <c r="D184" s="121" t="s">
        <v>360</v>
      </c>
      <c r="E184" s="121" t="s">
        <v>361</v>
      </c>
      <c r="F184" s="121" t="s">
        <v>350</v>
      </c>
      <c r="G184" s="122">
        <v>0</v>
      </c>
      <c r="H184" s="121"/>
    </row>
    <row r="185" spans="1:8" ht="38">
      <c r="A185" s="120" t="s">
        <v>551</v>
      </c>
      <c r="B185" s="121"/>
      <c r="C185" s="121" t="s">
        <v>528</v>
      </c>
      <c r="D185" s="121" t="s">
        <v>360</v>
      </c>
      <c r="E185" s="121" t="s">
        <v>361</v>
      </c>
      <c r="F185" s="121" t="s">
        <v>350</v>
      </c>
      <c r="G185" s="122">
        <v>0</v>
      </c>
      <c r="H185" s="121"/>
    </row>
    <row r="186" spans="1:8" ht="38">
      <c r="A186" s="120" t="s">
        <v>552</v>
      </c>
      <c r="B186" s="121"/>
      <c r="C186" s="121" t="s">
        <v>528</v>
      </c>
      <c r="D186" s="121" t="s">
        <v>360</v>
      </c>
      <c r="E186" s="121" t="s">
        <v>361</v>
      </c>
      <c r="F186" s="121" t="s">
        <v>350</v>
      </c>
      <c r="G186" s="122">
        <v>0</v>
      </c>
      <c r="H186" s="121"/>
    </row>
    <row r="187" spans="1:8" ht="19">
      <c r="A187" s="120" t="s">
        <v>553</v>
      </c>
      <c r="B187" s="121"/>
      <c r="C187" s="121" t="s">
        <v>528</v>
      </c>
      <c r="D187" s="121" t="s">
        <v>360</v>
      </c>
      <c r="E187" s="121" t="s">
        <v>361</v>
      </c>
      <c r="F187" s="121" t="s">
        <v>350</v>
      </c>
      <c r="G187" s="122">
        <v>0</v>
      </c>
      <c r="H187" s="121"/>
    </row>
    <row r="188" spans="1:8" ht="19">
      <c r="A188" s="120" t="s">
        <v>554</v>
      </c>
      <c r="B188" s="121"/>
      <c r="C188" s="121" t="s">
        <v>528</v>
      </c>
      <c r="D188" s="121" t="s">
        <v>360</v>
      </c>
      <c r="E188" s="121" t="s">
        <v>361</v>
      </c>
      <c r="F188" s="121" t="s">
        <v>350</v>
      </c>
      <c r="G188" s="122">
        <v>0</v>
      </c>
      <c r="H188" s="121"/>
    </row>
    <row r="189" spans="1:8" ht="38">
      <c r="A189" s="120" t="s">
        <v>555</v>
      </c>
      <c r="B189" s="121"/>
      <c r="C189" s="121" t="s">
        <v>528</v>
      </c>
      <c r="D189" s="121" t="s">
        <v>360</v>
      </c>
      <c r="E189" s="121" t="s">
        <v>361</v>
      </c>
      <c r="F189" s="121" t="s">
        <v>350</v>
      </c>
      <c r="G189" s="122">
        <v>0</v>
      </c>
      <c r="H189" s="121"/>
    </row>
    <row r="190" spans="1:8" ht="38">
      <c r="A190" s="120" t="s">
        <v>556</v>
      </c>
      <c r="B190" s="121"/>
      <c r="C190" s="121" t="s">
        <v>528</v>
      </c>
      <c r="D190" s="121" t="s">
        <v>360</v>
      </c>
      <c r="E190" s="121" t="s">
        <v>361</v>
      </c>
      <c r="F190" s="121" t="s">
        <v>350</v>
      </c>
      <c r="G190" s="122">
        <v>0</v>
      </c>
      <c r="H190" s="121"/>
    </row>
    <row r="191" spans="1:8" ht="19">
      <c r="A191" s="120" t="s">
        <v>557</v>
      </c>
      <c r="B191" s="121"/>
      <c r="C191" s="121" t="s">
        <v>528</v>
      </c>
      <c r="D191" s="121" t="s">
        <v>360</v>
      </c>
      <c r="E191" s="121" t="s">
        <v>361</v>
      </c>
      <c r="F191" s="121" t="s">
        <v>350</v>
      </c>
      <c r="G191" s="122">
        <v>0</v>
      </c>
      <c r="H191" s="121"/>
    </row>
    <row r="192" spans="1:8" ht="19">
      <c r="A192" s="120" t="s">
        <v>558</v>
      </c>
      <c r="B192" s="121"/>
      <c r="C192" s="121" t="s">
        <v>528</v>
      </c>
      <c r="D192" s="121" t="s">
        <v>360</v>
      </c>
      <c r="E192" s="121" t="s">
        <v>361</v>
      </c>
      <c r="F192" s="121" t="s">
        <v>350</v>
      </c>
      <c r="G192" s="122">
        <v>0</v>
      </c>
      <c r="H192" s="121"/>
    </row>
    <row r="193" spans="1:8" ht="38">
      <c r="A193" s="120" t="s">
        <v>559</v>
      </c>
      <c r="B193" s="121"/>
      <c r="C193" s="121" t="s">
        <v>528</v>
      </c>
      <c r="D193" s="121" t="s">
        <v>360</v>
      </c>
      <c r="E193" s="121" t="s">
        <v>361</v>
      </c>
      <c r="F193" s="121" t="s">
        <v>350</v>
      </c>
      <c r="G193" s="122">
        <v>0</v>
      </c>
      <c r="H193" s="121"/>
    </row>
    <row r="194" spans="1:8" ht="38">
      <c r="A194" s="120" t="s">
        <v>560</v>
      </c>
      <c r="B194" s="121"/>
      <c r="C194" s="121" t="s">
        <v>528</v>
      </c>
      <c r="D194" s="121" t="s">
        <v>360</v>
      </c>
      <c r="E194" s="121" t="s">
        <v>361</v>
      </c>
      <c r="F194" s="121" t="s">
        <v>350</v>
      </c>
      <c r="G194" s="122">
        <v>0</v>
      </c>
      <c r="H194" s="121"/>
    </row>
    <row r="195" spans="1:8" ht="19">
      <c r="A195" s="120" t="s">
        <v>561</v>
      </c>
      <c r="B195" s="121"/>
      <c r="C195" s="121" t="s">
        <v>528</v>
      </c>
      <c r="D195" s="121" t="s">
        <v>360</v>
      </c>
      <c r="E195" s="121" t="s">
        <v>361</v>
      </c>
      <c r="F195" s="121" t="s">
        <v>350</v>
      </c>
      <c r="G195" s="122">
        <v>0</v>
      </c>
      <c r="H195" s="121"/>
    </row>
    <row r="196" spans="1:8" ht="38">
      <c r="A196" s="120" t="s">
        <v>562</v>
      </c>
      <c r="B196" s="121"/>
      <c r="C196" s="121" t="s">
        <v>528</v>
      </c>
      <c r="D196" s="121" t="s">
        <v>360</v>
      </c>
      <c r="E196" s="121" t="s">
        <v>361</v>
      </c>
      <c r="F196" s="121" t="s">
        <v>350</v>
      </c>
      <c r="G196" s="122">
        <v>0</v>
      </c>
      <c r="H196" s="121"/>
    </row>
    <row r="197" spans="1:8" ht="19">
      <c r="A197" s="120" t="s">
        <v>563</v>
      </c>
      <c r="B197" s="121"/>
      <c r="C197" s="121" t="s">
        <v>528</v>
      </c>
      <c r="D197" s="121" t="s">
        <v>360</v>
      </c>
      <c r="E197" s="121" t="s">
        <v>361</v>
      </c>
      <c r="F197" s="121" t="s">
        <v>350</v>
      </c>
      <c r="G197" s="122">
        <v>0</v>
      </c>
      <c r="H197" s="121"/>
    </row>
    <row r="198" spans="1:8" ht="19">
      <c r="A198" s="120" t="s">
        <v>564</v>
      </c>
      <c r="B198" s="121"/>
      <c r="C198" s="121" t="s">
        <v>528</v>
      </c>
      <c r="D198" s="121" t="s">
        <v>360</v>
      </c>
      <c r="E198" s="121" t="s">
        <v>361</v>
      </c>
      <c r="F198" s="121" t="s">
        <v>350</v>
      </c>
      <c r="G198" s="122">
        <v>0</v>
      </c>
      <c r="H198" s="121"/>
    </row>
    <row r="199" spans="1:8" ht="38">
      <c r="A199" s="120" t="s">
        <v>565</v>
      </c>
      <c r="B199" s="121"/>
      <c r="C199" s="121" t="s">
        <v>528</v>
      </c>
      <c r="D199" s="121" t="s">
        <v>360</v>
      </c>
      <c r="E199" s="121" t="s">
        <v>361</v>
      </c>
      <c r="F199" s="121" t="s">
        <v>350</v>
      </c>
      <c r="G199" s="122">
        <v>0</v>
      </c>
      <c r="H199" s="121"/>
    </row>
    <row r="200" spans="1:8" ht="38">
      <c r="A200" s="120" t="s">
        <v>566</v>
      </c>
      <c r="B200" s="121"/>
      <c r="C200" s="121" t="s">
        <v>528</v>
      </c>
      <c r="D200" s="121" t="s">
        <v>360</v>
      </c>
      <c r="E200" s="121" t="s">
        <v>361</v>
      </c>
      <c r="F200" s="121" t="s">
        <v>350</v>
      </c>
      <c r="G200" s="122">
        <v>0</v>
      </c>
      <c r="H200" s="121"/>
    </row>
    <row r="201" spans="1:8" ht="38">
      <c r="A201" s="120" t="s">
        <v>567</v>
      </c>
      <c r="B201" s="121"/>
      <c r="C201" s="121" t="s">
        <v>528</v>
      </c>
      <c r="D201" s="121" t="s">
        <v>360</v>
      </c>
      <c r="E201" s="121" t="s">
        <v>361</v>
      </c>
      <c r="F201" s="121" t="s">
        <v>350</v>
      </c>
      <c r="G201" s="122">
        <v>0</v>
      </c>
      <c r="H201" s="121"/>
    </row>
    <row r="202" spans="1:8" ht="38">
      <c r="A202" s="120" t="s">
        <v>568</v>
      </c>
      <c r="B202" s="121"/>
      <c r="C202" s="121" t="s">
        <v>528</v>
      </c>
      <c r="D202" s="121" t="s">
        <v>360</v>
      </c>
      <c r="E202" s="121" t="s">
        <v>361</v>
      </c>
      <c r="F202" s="121" t="s">
        <v>350</v>
      </c>
      <c r="G202" s="122">
        <v>0</v>
      </c>
      <c r="H202" s="121"/>
    </row>
    <row r="203" spans="1:8" ht="38">
      <c r="A203" s="120" t="s">
        <v>569</v>
      </c>
      <c r="B203" s="121"/>
      <c r="C203" s="121" t="s">
        <v>528</v>
      </c>
      <c r="D203" s="121" t="s">
        <v>360</v>
      </c>
      <c r="E203" s="121" t="s">
        <v>361</v>
      </c>
      <c r="F203" s="121" t="s">
        <v>350</v>
      </c>
      <c r="G203" s="122">
        <v>0</v>
      </c>
      <c r="H203" s="121"/>
    </row>
    <row r="204" spans="1:8" ht="19">
      <c r="A204" s="120" t="s">
        <v>570</v>
      </c>
      <c r="B204" s="121"/>
      <c r="C204" s="121" t="s">
        <v>528</v>
      </c>
      <c r="D204" s="121" t="s">
        <v>360</v>
      </c>
      <c r="E204" s="121" t="s">
        <v>361</v>
      </c>
      <c r="F204" s="121" t="s">
        <v>350</v>
      </c>
      <c r="G204" s="122">
        <v>0</v>
      </c>
      <c r="H204" s="121"/>
    </row>
    <row r="205" spans="1:8" ht="19">
      <c r="A205" s="120" t="s">
        <v>571</v>
      </c>
      <c r="B205" s="121"/>
      <c r="C205" s="121" t="s">
        <v>528</v>
      </c>
      <c r="D205" s="121" t="s">
        <v>360</v>
      </c>
      <c r="E205" s="121" t="s">
        <v>361</v>
      </c>
      <c r="F205" s="121" t="s">
        <v>350</v>
      </c>
      <c r="G205" s="122">
        <v>0</v>
      </c>
      <c r="H205" s="121"/>
    </row>
    <row r="206" spans="1:8" ht="38">
      <c r="A206" s="120" t="s">
        <v>572</v>
      </c>
      <c r="B206" s="121"/>
      <c r="C206" s="121" t="s">
        <v>528</v>
      </c>
      <c r="D206" s="121" t="s">
        <v>360</v>
      </c>
      <c r="E206" s="121" t="s">
        <v>361</v>
      </c>
      <c r="F206" s="121" t="s">
        <v>350</v>
      </c>
      <c r="G206" s="122">
        <v>0</v>
      </c>
      <c r="H206" s="121"/>
    </row>
    <row r="207" spans="1:8" ht="19">
      <c r="A207" s="120" t="s">
        <v>573</v>
      </c>
      <c r="B207" s="121"/>
      <c r="C207" s="121" t="s">
        <v>528</v>
      </c>
      <c r="D207" s="121" t="s">
        <v>360</v>
      </c>
      <c r="E207" s="121" t="s">
        <v>361</v>
      </c>
      <c r="F207" s="121" t="s">
        <v>350</v>
      </c>
      <c r="G207" s="122">
        <v>0</v>
      </c>
      <c r="H207" s="121"/>
    </row>
    <row r="208" spans="1:8" ht="19">
      <c r="A208" s="120" t="s">
        <v>574</v>
      </c>
      <c r="B208" s="121"/>
      <c r="C208" s="121" t="s">
        <v>528</v>
      </c>
      <c r="D208" s="121" t="s">
        <v>360</v>
      </c>
      <c r="E208" s="121" t="s">
        <v>361</v>
      </c>
      <c r="F208" s="121" t="s">
        <v>350</v>
      </c>
      <c r="G208" s="122">
        <v>0</v>
      </c>
      <c r="H208" s="121"/>
    </row>
    <row r="209" spans="1:8" ht="57" customHeight="1">
      <c r="A209" s="120" t="s">
        <v>575</v>
      </c>
      <c r="B209" s="121"/>
      <c r="C209" s="121" t="s">
        <v>528</v>
      </c>
      <c r="D209" s="121" t="s">
        <v>360</v>
      </c>
      <c r="E209" s="121" t="s">
        <v>361</v>
      </c>
      <c r="F209" s="121" t="s">
        <v>350</v>
      </c>
      <c r="G209" s="122">
        <v>0</v>
      </c>
      <c r="H209" s="121"/>
    </row>
    <row r="210" spans="1:8" ht="57" customHeight="1">
      <c r="A210" s="124"/>
      <c r="B210" s="125"/>
      <c r="C210" s="125"/>
      <c r="D210" s="125"/>
      <c r="E210" s="125"/>
      <c r="F210" s="125"/>
      <c r="G210" s="126"/>
      <c r="H210" s="125"/>
    </row>
    <row r="211" spans="1:8">
      <c r="A211" s="127" t="s">
        <v>189</v>
      </c>
      <c r="B211" s="127"/>
      <c r="C211" s="127"/>
      <c r="D211" s="127"/>
      <c r="E211" s="127"/>
      <c r="F211" s="127"/>
      <c r="G211" s="127"/>
      <c r="H211" s="127"/>
    </row>
    <row r="212" spans="1:8">
      <c r="A212" s="127" t="s">
        <v>223</v>
      </c>
      <c r="B212" s="128"/>
      <c r="C212" s="127"/>
      <c r="D212" s="127"/>
      <c r="E212" s="127"/>
      <c r="F212" s="127"/>
      <c r="G212" s="127"/>
      <c r="H212" s="127"/>
    </row>
    <row r="213" spans="1:8">
      <c r="A213" s="127" t="s">
        <v>224</v>
      </c>
      <c r="B213" s="128"/>
      <c r="C213" s="127"/>
      <c r="D213" s="127"/>
      <c r="E213" s="127"/>
      <c r="F213" s="127"/>
      <c r="G213" s="127"/>
      <c r="H213" s="127"/>
    </row>
    <row r="214" spans="1:8">
      <c r="A214" s="127" t="s">
        <v>236</v>
      </c>
      <c r="B214" s="128"/>
      <c r="C214" s="127"/>
      <c r="D214" s="127"/>
      <c r="E214" s="127"/>
      <c r="F214" s="127"/>
      <c r="G214" s="127"/>
      <c r="H214" s="127"/>
    </row>
    <row r="215" spans="1:8">
      <c r="A215" s="127" t="s">
        <v>225</v>
      </c>
      <c r="B215" s="128"/>
      <c r="C215" s="127"/>
      <c r="D215" s="127"/>
      <c r="E215" s="127"/>
      <c r="F215" s="127"/>
      <c r="G215" s="127"/>
      <c r="H215" s="127"/>
    </row>
    <row r="216" spans="1:8">
      <c r="A216" s="127" t="s">
        <v>204</v>
      </c>
      <c r="B216" s="128"/>
      <c r="C216" s="127"/>
      <c r="D216" s="127"/>
      <c r="E216" s="127"/>
      <c r="F216" s="127"/>
      <c r="G216" s="127"/>
      <c r="H216" s="127"/>
    </row>
    <row r="217" spans="1:8">
      <c r="A217" s="129" t="s">
        <v>310</v>
      </c>
      <c r="B217" s="130"/>
      <c r="C217" s="130"/>
      <c r="D217" s="130"/>
      <c r="E217" s="130"/>
      <c r="F217" s="130"/>
      <c r="G217" s="130"/>
      <c r="H217" s="130"/>
    </row>
    <row r="220" spans="1:8">
      <c r="A220" s="131" t="s">
        <v>201</v>
      </c>
      <c r="B220" s="132"/>
      <c r="C220" s="132"/>
    </row>
    <row r="221" spans="1:8" ht="409.6">
      <c r="A221" s="133" t="s">
        <v>277</v>
      </c>
      <c r="B221" s="134" t="s">
        <v>576</v>
      </c>
      <c r="C221" s="135"/>
    </row>
    <row r="222" spans="1:8">
      <c r="A222" s="136"/>
      <c r="B222" s="136"/>
      <c r="C222" s="135"/>
    </row>
  </sheetData>
  <autoFilter ref="A7:H7" xr:uid="{E982F93B-FEA5-664C-8DFA-E0CA2DF0C9FB}"/>
  <pageMargins left="0.7" right="0.7" top="0.75" bottom="0.75" header="0.3" footer="0.3"/>
  <pageSetup paperSize="9" scale="8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4"/>
  <sheetViews>
    <sheetView zoomScaleNormal="100" workbookViewId="0">
      <selection activeCell="A10" sqref="A10"/>
    </sheetView>
  </sheetViews>
  <sheetFormatPr baseColWidth="10" defaultColWidth="9.1640625" defaultRowHeight="13"/>
  <cols>
    <col min="1" max="1" width="48.5" style="8" customWidth="1"/>
    <col min="2" max="2" width="44.5" style="8" customWidth="1"/>
    <col min="3" max="3" width="20.5" style="8" customWidth="1"/>
    <col min="4" max="4" width="20.6640625" style="8" customWidth="1"/>
    <col min="5" max="5" width="21.1640625" style="8" customWidth="1"/>
    <col min="6" max="6" width="19.33203125" style="8" customWidth="1"/>
    <col min="7" max="7" width="25.33203125" style="8" customWidth="1"/>
    <col min="8" max="8" width="31.1640625" style="8" customWidth="1"/>
    <col min="9" max="9" width="23.83203125" style="8" customWidth="1"/>
    <col min="10" max="16384" width="9.1640625" style="8"/>
  </cols>
  <sheetData>
    <row r="1" spans="1:8" ht="16">
      <c r="A1" s="6" t="s">
        <v>275</v>
      </c>
      <c r="B1" s="6"/>
    </row>
    <row r="2" spans="1:8" s="84" customFormat="1" ht="14">
      <c r="A2" s="81" t="s">
        <v>214</v>
      </c>
    </row>
    <row r="3" spans="1:8" s="84" customFormat="1" ht="14">
      <c r="A3" s="81" t="s">
        <v>215</v>
      </c>
    </row>
    <row r="4" spans="1:8" s="75" customFormat="1" ht="15">
      <c r="A4" s="81" t="s">
        <v>220</v>
      </c>
    </row>
    <row r="5" spans="1:8" ht="14">
      <c r="A5" s="79" t="s">
        <v>37</v>
      </c>
      <c r="B5" s="79" t="s">
        <v>38</v>
      </c>
      <c r="D5" s="31"/>
      <c r="E5" s="31"/>
      <c r="F5" s="31"/>
      <c r="G5" s="31"/>
    </row>
    <row r="6" spans="1:8" ht="14">
      <c r="A6" s="173">
        <v>44111</v>
      </c>
      <c r="B6" s="45" t="s">
        <v>6</v>
      </c>
      <c r="D6" s="31"/>
      <c r="E6" s="31"/>
      <c r="F6" s="31"/>
      <c r="G6" s="31"/>
    </row>
    <row r="7" spans="1:8">
      <c r="B7" s="227" t="s">
        <v>138</v>
      </c>
      <c r="C7" s="228"/>
      <c r="D7" s="227" t="s">
        <v>139</v>
      </c>
      <c r="E7" s="229"/>
      <c r="F7" s="228"/>
    </row>
    <row r="8" spans="1:8" ht="28">
      <c r="A8" s="25" t="s">
        <v>233</v>
      </c>
      <c r="B8" s="5" t="s">
        <v>307</v>
      </c>
      <c r="C8" s="5" t="s">
        <v>51</v>
      </c>
      <c r="D8" s="5" t="s">
        <v>42</v>
      </c>
      <c r="E8" s="5" t="s">
        <v>53</v>
      </c>
      <c r="F8" s="5" t="s">
        <v>52</v>
      </c>
      <c r="G8" s="74" t="s">
        <v>194</v>
      </c>
      <c r="H8" s="74" t="s">
        <v>208</v>
      </c>
    </row>
    <row r="9" spans="1:8" ht="14">
      <c r="A9" s="32"/>
      <c r="B9" s="26" t="s">
        <v>137</v>
      </c>
      <c r="C9" s="30" t="s">
        <v>41</v>
      </c>
      <c r="D9" s="30" t="s">
        <v>41</v>
      </c>
      <c r="E9" s="30" t="s">
        <v>41</v>
      </c>
      <c r="F9" s="30" t="s">
        <v>41</v>
      </c>
      <c r="G9" s="30"/>
      <c r="H9" s="30"/>
    </row>
    <row r="10" spans="1:8" ht="14">
      <c r="A10" s="32" t="s">
        <v>1734</v>
      </c>
      <c r="B10" s="26"/>
      <c r="C10" s="30"/>
      <c r="D10" s="30"/>
      <c r="E10" s="30"/>
      <c r="F10" s="30"/>
      <c r="G10" s="30"/>
      <c r="H10" s="30"/>
    </row>
    <row r="11" spans="1:8">
      <c r="A11" s="32"/>
      <c r="B11" s="26"/>
      <c r="C11" s="30"/>
      <c r="D11" s="30"/>
      <c r="E11" s="30"/>
      <c r="F11" s="30"/>
      <c r="G11" s="30"/>
      <c r="H11" s="30"/>
    </row>
    <row r="12" spans="1:8">
      <c r="A12" s="40" t="s">
        <v>216</v>
      </c>
    </row>
    <row r="13" spans="1:8">
      <c r="A13" s="40" t="s">
        <v>311</v>
      </c>
    </row>
    <row r="14" spans="1:8">
      <c r="A14" s="101"/>
    </row>
    <row r="16" spans="1:8" ht="15">
      <c r="A16" s="91" t="s">
        <v>201</v>
      </c>
      <c r="B16" s="92"/>
      <c r="C16" s="93"/>
    </row>
    <row r="17" spans="1:3" ht="136">
      <c r="A17" s="95" t="s">
        <v>278</v>
      </c>
      <c r="B17" s="174" t="s">
        <v>1732</v>
      </c>
      <c r="C17" s="84"/>
    </row>
    <row r="23" spans="1:3">
      <c r="A23" s="4"/>
      <c r="B23" s="4"/>
    </row>
    <row r="24" spans="1:3">
      <c r="A24" s="4"/>
      <c r="B24" s="4"/>
    </row>
  </sheetData>
  <mergeCells count="2">
    <mergeCell ref="B7:C7"/>
    <mergeCell ref="D7:F7"/>
  </mergeCells>
  <pageMargins left="0.7" right="0.7" top="0.75" bottom="0.75" header="0.3" footer="0.3"/>
  <pageSetup paperSize="9" scale="94" orientation="landscape"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131"/>
  <sheetViews>
    <sheetView topLeftCell="A108" zoomScale="110" zoomScaleNormal="110" workbookViewId="0">
      <selection activeCell="G131" sqref="G131"/>
    </sheetView>
  </sheetViews>
  <sheetFormatPr baseColWidth="10" defaultColWidth="9.1640625" defaultRowHeight="14"/>
  <cols>
    <col min="1" max="1" width="50.83203125" style="8" customWidth="1"/>
    <col min="2" max="2" width="27.6640625" style="179" customWidth="1"/>
    <col min="3" max="3" width="41" style="8" customWidth="1"/>
    <col min="4" max="4" width="24.83203125" style="8" customWidth="1"/>
    <col min="5" max="5" width="24.83203125" style="84" customWidth="1"/>
    <col min="6" max="16384" width="9.1640625" style="8"/>
  </cols>
  <sheetData>
    <row r="1" spans="1:5" s="75" customFormat="1" ht="15">
      <c r="A1" s="81" t="s">
        <v>220</v>
      </c>
      <c r="B1" s="178"/>
      <c r="E1" s="84"/>
    </row>
    <row r="2" spans="1:5" ht="16">
      <c r="A2" s="6" t="s">
        <v>195</v>
      </c>
    </row>
    <row r="3" spans="1:5">
      <c r="A3" s="81" t="s">
        <v>218</v>
      </c>
    </row>
    <row r="4" spans="1:5" s="84" customFormat="1">
      <c r="A4" s="81" t="s">
        <v>219</v>
      </c>
      <c r="B4" s="180"/>
    </row>
    <row r="5" spans="1:5">
      <c r="A5" s="79" t="s">
        <v>37</v>
      </c>
      <c r="B5" s="181" t="s">
        <v>38</v>
      </c>
    </row>
    <row r="6" spans="1:5">
      <c r="A6" s="175">
        <v>44112</v>
      </c>
      <c r="B6" s="109" t="s">
        <v>6</v>
      </c>
    </row>
    <row r="7" spans="1:5">
      <c r="A7" s="1" t="s">
        <v>234</v>
      </c>
      <c r="B7" s="182" t="s">
        <v>31</v>
      </c>
      <c r="C7" s="5" t="s">
        <v>55</v>
      </c>
      <c r="D7" s="5" t="s">
        <v>57</v>
      </c>
    </row>
    <row r="8" spans="1:5" s="16" customFormat="1" ht="42">
      <c r="A8" s="176" t="s">
        <v>321</v>
      </c>
      <c r="B8" s="109" t="s">
        <v>1750</v>
      </c>
      <c r="C8" s="34">
        <f>SUM(D11:D30)</f>
        <v>70</v>
      </c>
      <c r="D8" s="34">
        <v>980</v>
      </c>
      <c r="E8" s="84"/>
    </row>
    <row r="9" spans="1:5">
      <c r="A9" s="20"/>
      <c r="B9" s="109"/>
      <c r="C9" s="34"/>
      <c r="D9" s="34"/>
    </row>
    <row r="10" spans="1:5">
      <c r="A10" s="22" t="s">
        <v>56</v>
      </c>
      <c r="B10" s="182" t="s">
        <v>58</v>
      </c>
      <c r="C10" s="5" t="s">
        <v>59</v>
      </c>
      <c r="D10" s="5"/>
    </row>
    <row r="11" spans="1:5" ht="14" customHeight="1">
      <c r="A11" s="239" t="s">
        <v>223</v>
      </c>
      <c r="B11" s="236">
        <v>0.5</v>
      </c>
      <c r="C11" s="30" t="s">
        <v>1735</v>
      </c>
      <c r="D11" s="219">
        <v>35</v>
      </c>
    </row>
    <row r="12" spans="1:5" ht="14" customHeight="1">
      <c r="A12" s="240"/>
      <c r="B12" s="237"/>
      <c r="C12" s="30" t="s">
        <v>1736</v>
      </c>
      <c r="D12" s="220"/>
    </row>
    <row r="13" spans="1:5" ht="14" customHeight="1">
      <c r="A13" s="240"/>
      <c r="B13" s="237"/>
      <c r="C13" s="30" t="s">
        <v>1737</v>
      </c>
      <c r="D13" s="220"/>
    </row>
    <row r="14" spans="1:5" ht="14" customHeight="1">
      <c r="A14" s="241"/>
      <c r="B14" s="238"/>
      <c r="C14" s="30" t="s">
        <v>1738</v>
      </c>
      <c r="D14" s="221"/>
    </row>
    <row r="15" spans="1:5" ht="14" customHeight="1">
      <c r="A15" s="239" t="s">
        <v>236</v>
      </c>
      <c r="B15" s="236">
        <v>0.214</v>
      </c>
      <c r="C15" s="30" t="s">
        <v>1739</v>
      </c>
      <c r="D15" s="219">
        <v>15</v>
      </c>
    </row>
    <row r="16" spans="1:5" ht="14" customHeight="1">
      <c r="A16" s="240"/>
      <c r="B16" s="237"/>
      <c r="C16" s="30" t="s">
        <v>1740</v>
      </c>
      <c r="D16" s="220"/>
    </row>
    <row r="17" spans="1:4" ht="14" customHeight="1">
      <c r="A17" s="240"/>
      <c r="B17" s="237"/>
      <c r="C17" s="30" t="s">
        <v>1741</v>
      </c>
      <c r="D17" s="220"/>
    </row>
    <row r="18" spans="1:4" ht="14" customHeight="1">
      <c r="A18" s="241"/>
      <c r="B18" s="238"/>
      <c r="C18" s="30" t="s">
        <v>1742</v>
      </c>
      <c r="D18" s="221"/>
    </row>
    <row r="19" spans="1:4" ht="14" customHeight="1">
      <c r="A19" s="239" t="s">
        <v>224</v>
      </c>
      <c r="B19" s="236">
        <v>0.17100000000000001</v>
      </c>
      <c r="C19" s="30" t="s">
        <v>1743</v>
      </c>
      <c r="D19" s="219">
        <v>12</v>
      </c>
    </row>
    <row r="20" spans="1:4" ht="14" customHeight="1">
      <c r="A20" s="240"/>
      <c r="B20" s="237"/>
      <c r="C20" s="30" t="s">
        <v>1744</v>
      </c>
      <c r="D20" s="220"/>
    </row>
    <row r="21" spans="1:4" ht="14" customHeight="1">
      <c r="A21" s="240"/>
      <c r="B21" s="237"/>
      <c r="C21" s="30" t="s">
        <v>1742</v>
      </c>
      <c r="D21" s="220"/>
    </row>
    <row r="22" spans="1:4" ht="14" customHeight="1">
      <c r="A22" s="241"/>
      <c r="B22" s="238"/>
      <c r="C22" s="30" t="s">
        <v>1738</v>
      </c>
      <c r="D22" s="221"/>
    </row>
    <row r="23" spans="1:4" ht="14" customHeight="1">
      <c r="A23" s="239" t="s">
        <v>225</v>
      </c>
      <c r="B23" s="236">
        <v>7.0999999999999994E-2</v>
      </c>
      <c r="C23" s="30" t="s">
        <v>1745</v>
      </c>
      <c r="D23" s="219">
        <v>5</v>
      </c>
    </row>
    <row r="24" spans="1:4" ht="14" customHeight="1">
      <c r="A24" s="240"/>
      <c r="B24" s="237"/>
      <c r="C24" s="30" t="s">
        <v>1746</v>
      </c>
      <c r="D24" s="220"/>
    </row>
    <row r="25" spans="1:4" ht="14" customHeight="1">
      <c r="A25" s="240"/>
      <c r="B25" s="237"/>
      <c r="C25" s="30"/>
      <c r="D25" s="220"/>
    </row>
    <row r="26" spans="1:4" ht="14" customHeight="1">
      <c r="A26" s="241"/>
      <c r="B26" s="238"/>
      <c r="C26" s="30"/>
      <c r="D26" s="221"/>
    </row>
    <row r="27" spans="1:4" ht="14" customHeight="1">
      <c r="A27" s="239" t="s">
        <v>204</v>
      </c>
      <c r="B27" s="236">
        <v>4.2999999999999997E-2</v>
      </c>
      <c r="C27" s="30" t="s">
        <v>1747</v>
      </c>
      <c r="D27" s="219">
        <v>3</v>
      </c>
    </row>
    <row r="28" spans="1:4" ht="14" customHeight="1">
      <c r="A28" s="240"/>
      <c r="B28" s="237"/>
      <c r="C28" s="30" t="s">
        <v>1748</v>
      </c>
      <c r="D28" s="220"/>
    </row>
    <row r="29" spans="1:4" ht="14" customHeight="1">
      <c r="A29" s="240"/>
      <c r="B29" s="237"/>
      <c r="C29" s="30" t="s">
        <v>1738</v>
      </c>
      <c r="D29" s="220"/>
    </row>
    <row r="30" spans="1:4" ht="14" customHeight="1">
      <c r="A30" s="241"/>
      <c r="B30" s="238"/>
      <c r="C30" s="30" t="s">
        <v>1749</v>
      </c>
      <c r="D30" s="221"/>
    </row>
    <row r="31" spans="1:4">
      <c r="A31" s="22" t="s">
        <v>257</v>
      </c>
      <c r="B31" s="182" t="s">
        <v>62</v>
      </c>
      <c r="C31" s="5"/>
      <c r="D31" s="5"/>
    </row>
    <row r="32" spans="1:4">
      <c r="A32" s="29" t="s">
        <v>145</v>
      </c>
      <c r="B32" s="186">
        <v>1.43E-2</v>
      </c>
      <c r="C32" s="12"/>
      <c r="D32" s="21"/>
    </row>
    <row r="33" spans="1:4">
      <c r="A33" s="29" t="s">
        <v>146</v>
      </c>
      <c r="B33" s="186"/>
      <c r="C33" s="12"/>
      <c r="D33" s="21"/>
    </row>
    <row r="34" spans="1:4">
      <c r="A34" s="29" t="s">
        <v>252</v>
      </c>
      <c r="B34" s="186"/>
      <c r="C34" s="12"/>
      <c r="D34" s="21"/>
    </row>
    <row r="35" spans="1:4">
      <c r="A35" s="29" t="s">
        <v>147</v>
      </c>
      <c r="B35" s="186"/>
      <c r="C35" s="12"/>
      <c r="D35" s="21"/>
    </row>
    <row r="36" spans="1:4">
      <c r="A36" s="29" t="s">
        <v>253</v>
      </c>
      <c r="B36" s="186"/>
      <c r="C36" s="12"/>
      <c r="D36" s="21"/>
    </row>
    <row r="37" spans="1:4">
      <c r="A37" s="29" t="s">
        <v>148</v>
      </c>
      <c r="B37" s="186"/>
      <c r="C37" s="12"/>
      <c r="D37" s="21"/>
    </row>
    <row r="38" spans="1:4">
      <c r="A38" s="29" t="s">
        <v>149</v>
      </c>
      <c r="B38" s="186">
        <v>4.2900000000000001E-2</v>
      </c>
      <c r="C38" s="12"/>
      <c r="D38" s="21"/>
    </row>
    <row r="39" spans="1:4">
      <c r="A39" s="29" t="s">
        <v>150</v>
      </c>
      <c r="B39" s="186"/>
      <c r="C39" s="12"/>
      <c r="D39" s="21"/>
    </row>
    <row r="40" spans="1:4">
      <c r="A40" s="29" t="s">
        <v>151</v>
      </c>
      <c r="B40" s="186"/>
      <c r="C40" s="12"/>
      <c r="D40" s="21"/>
    </row>
    <row r="41" spans="1:4">
      <c r="A41" s="29" t="s">
        <v>152</v>
      </c>
      <c r="B41" s="186"/>
      <c r="C41" s="12"/>
      <c r="D41" s="21"/>
    </row>
    <row r="42" spans="1:4">
      <c r="A42" s="29" t="s">
        <v>153</v>
      </c>
      <c r="B42" s="186"/>
      <c r="C42" s="12"/>
      <c r="D42" s="21"/>
    </row>
    <row r="43" spans="1:4">
      <c r="A43" s="29" t="s">
        <v>154</v>
      </c>
      <c r="B43" s="186">
        <v>1.43E-2</v>
      </c>
      <c r="C43" s="12"/>
      <c r="D43" s="21"/>
    </row>
    <row r="44" spans="1:4">
      <c r="A44" s="29" t="s">
        <v>155</v>
      </c>
      <c r="B44" s="186"/>
      <c r="C44" s="12"/>
      <c r="D44" s="21"/>
    </row>
    <row r="45" spans="1:4">
      <c r="A45" s="29" t="s">
        <v>156</v>
      </c>
      <c r="B45" s="186">
        <v>1.43E-2</v>
      </c>
      <c r="C45" s="12"/>
      <c r="D45" s="21"/>
    </row>
    <row r="46" spans="1:4">
      <c r="A46" s="29" t="s">
        <v>157</v>
      </c>
      <c r="B46" s="186">
        <v>0.12859999999999999</v>
      </c>
      <c r="C46" s="12"/>
      <c r="D46" s="21"/>
    </row>
    <row r="47" spans="1:4">
      <c r="A47" s="29" t="s">
        <v>254</v>
      </c>
      <c r="B47" s="186"/>
      <c r="C47" s="12"/>
      <c r="D47" s="21"/>
    </row>
    <row r="48" spans="1:4">
      <c r="A48" s="29" t="s">
        <v>158</v>
      </c>
      <c r="B48" s="186">
        <v>0.1714</v>
      </c>
      <c r="C48" s="12"/>
      <c r="D48" s="21"/>
    </row>
    <row r="49" spans="1:4">
      <c r="A49" s="29" t="s">
        <v>159</v>
      </c>
      <c r="B49" s="186">
        <v>2.86E-2</v>
      </c>
      <c r="C49" s="12"/>
      <c r="D49" s="21"/>
    </row>
    <row r="50" spans="1:4">
      <c r="A50" s="29" t="s">
        <v>160</v>
      </c>
      <c r="B50" s="186"/>
      <c r="C50" s="12"/>
      <c r="D50" s="21"/>
    </row>
    <row r="51" spans="1:4">
      <c r="A51" s="29" t="s">
        <v>161</v>
      </c>
      <c r="B51" s="186"/>
      <c r="C51" s="12"/>
      <c r="D51" s="21"/>
    </row>
    <row r="52" spans="1:4">
      <c r="A52" s="29" t="s">
        <v>162</v>
      </c>
      <c r="B52" s="186">
        <v>1.43E-2</v>
      </c>
      <c r="C52" s="12"/>
      <c r="D52" s="21"/>
    </row>
    <row r="53" spans="1:4">
      <c r="A53" s="29" t="s">
        <v>163</v>
      </c>
      <c r="B53" s="186">
        <v>8.5699999999999998E-2</v>
      </c>
      <c r="C53" s="12"/>
      <c r="D53" s="21"/>
    </row>
    <row r="54" spans="1:4">
      <c r="A54" s="29" t="s">
        <v>164</v>
      </c>
      <c r="B54" s="186"/>
      <c r="C54" s="12"/>
      <c r="D54" s="21"/>
    </row>
    <row r="55" spans="1:4">
      <c r="A55" s="29" t="s">
        <v>165</v>
      </c>
      <c r="B55" s="186"/>
      <c r="C55" s="12"/>
      <c r="D55" s="21"/>
    </row>
    <row r="56" spans="1:4">
      <c r="A56" s="29" t="s">
        <v>166</v>
      </c>
      <c r="B56" s="186"/>
      <c r="C56" s="12"/>
      <c r="D56" s="21"/>
    </row>
    <row r="57" spans="1:4">
      <c r="A57" s="29" t="s">
        <v>167</v>
      </c>
      <c r="B57" s="186"/>
      <c r="C57" s="12"/>
      <c r="D57" s="21"/>
    </row>
    <row r="58" spans="1:4">
      <c r="A58" s="29" t="s">
        <v>168</v>
      </c>
      <c r="B58" s="186"/>
      <c r="C58" s="12"/>
      <c r="D58" s="21"/>
    </row>
    <row r="59" spans="1:4">
      <c r="A59" s="29" t="s">
        <v>169</v>
      </c>
      <c r="B59" s="186"/>
      <c r="C59" s="12"/>
      <c r="D59" s="21"/>
    </row>
    <row r="60" spans="1:4">
      <c r="A60" s="29" t="s">
        <v>170</v>
      </c>
      <c r="B60" s="186"/>
      <c r="C60" s="12"/>
      <c r="D60" s="21"/>
    </row>
    <row r="61" spans="1:4">
      <c r="A61" s="29" t="s">
        <v>171</v>
      </c>
      <c r="B61" s="186"/>
      <c r="C61" s="12"/>
      <c r="D61" s="21"/>
    </row>
    <row r="62" spans="1:4">
      <c r="A62" s="29" t="s">
        <v>172</v>
      </c>
      <c r="B62" s="186">
        <v>1.43E-2</v>
      </c>
      <c r="C62" s="12"/>
      <c r="D62" s="21"/>
    </row>
    <row r="63" spans="1:4">
      <c r="A63" s="29" t="s">
        <v>173</v>
      </c>
      <c r="B63" s="186"/>
      <c r="C63" s="12"/>
      <c r="D63" s="21"/>
    </row>
    <row r="64" spans="1:4">
      <c r="A64" s="29" t="s">
        <v>174</v>
      </c>
      <c r="B64" s="186"/>
      <c r="C64" s="12"/>
      <c r="D64" s="21"/>
    </row>
    <row r="65" spans="1:4">
      <c r="A65" s="29" t="s">
        <v>175</v>
      </c>
      <c r="B65" s="186"/>
      <c r="C65" s="12"/>
      <c r="D65" s="21"/>
    </row>
    <row r="66" spans="1:4">
      <c r="A66" s="29" t="s">
        <v>176</v>
      </c>
      <c r="B66" s="186">
        <v>5.7099999999999998E-2</v>
      </c>
      <c r="C66" s="12"/>
      <c r="D66" s="21"/>
    </row>
    <row r="67" spans="1:4">
      <c r="A67" s="29" t="s">
        <v>177</v>
      </c>
      <c r="B67" s="186"/>
      <c r="C67" s="12"/>
      <c r="D67" s="21"/>
    </row>
    <row r="68" spans="1:4">
      <c r="A68" s="29" t="s">
        <v>178</v>
      </c>
      <c r="B68" s="186">
        <v>1.43E-2</v>
      </c>
      <c r="C68" s="12"/>
      <c r="D68" s="21"/>
    </row>
    <row r="69" spans="1:4">
      <c r="A69" s="29" t="s">
        <v>179</v>
      </c>
      <c r="B69" s="186"/>
      <c r="C69" s="12"/>
      <c r="D69" s="21"/>
    </row>
    <row r="70" spans="1:4">
      <c r="A70" s="29" t="s">
        <v>180</v>
      </c>
      <c r="B70" s="186"/>
      <c r="C70" s="12"/>
      <c r="D70" s="21"/>
    </row>
    <row r="71" spans="1:4">
      <c r="A71" s="29" t="s">
        <v>181</v>
      </c>
      <c r="B71" s="186"/>
      <c r="C71" s="12"/>
      <c r="D71" s="21"/>
    </row>
    <row r="72" spans="1:4">
      <c r="A72" s="29" t="s">
        <v>182</v>
      </c>
      <c r="B72" s="186"/>
      <c r="C72" s="12"/>
      <c r="D72" s="21"/>
    </row>
    <row r="73" spans="1:4">
      <c r="A73" s="29" t="s">
        <v>183</v>
      </c>
      <c r="B73" s="186">
        <v>0.1</v>
      </c>
      <c r="C73" s="12"/>
      <c r="D73" s="21"/>
    </row>
    <row r="74" spans="1:4">
      <c r="A74" s="29" t="s">
        <v>184</v>
      </c>
      <c r="B74" s="186">
        <v>1.43E-2</v>
      </c>
      <c r="C74" s="12"/>
      <c r="D74" s="21"/>
    </row>
    <row r="75" spans="1:4">
      <c r="A75" s="29" t="s">
        <v>185</v>
      </c>
      <c r="B75" s="186"/>
      <c r="C75" s="12"/>
      <c r="D75" s="21"/>
    </row>
    <row r="76" spans="1:4">
      <c r="A76" s="29" t="s">
        <v>255</v>
      </c>
      <c r="B76" s="186">
        <v>1.43E-2</v>
      </c>
      <c r="C76" s="12"/>
      <c r="D76" s="21"/>
    </row>
    <row r="77" spans="1:4">
      <c r="A77" s="29" t="s">
        <v>186</v>
      </c>
      <c r="B77" s="186"/>
      <c r="C77" s="12"/>
      <c r="D77" s="21"/>
    </row>
    <row r="78" spans="1:4">
      <c r="A78" s="29" t="s">
        <v>187</v>
      </c>
      <c r="B78" s="186">
        <v>0.12859999999999999</v>
      </c>
      <c r="C78" s="12"/>
      <c r="D78" s="21"/>
    </row>
    <row r="79" spans="1:4">
      <c r="A79" s="29" t="s">
        <v>256</v>
      </c>
      <c r="B79" s="186"/>
      <c r="C79" s="12"/>
      <c r="D79" s="21"/>
    </row>
    <row r="80" spans="1:4">
      <c r="A80" s="98" t="s">
        <v>259</v>
      </c>
      <c r="B80" s="186">
        <f>SUM(B32:B79)</f>
        <v>0.85729999999999995</v>
      </c>
      <c r="C80" s="12"/>
      <c r="D80" s="21"/>
    </row>
    <row r="81" spans="1:4">
      <c r="A81" s="29" t="s">
        <v>135</v>
      </c>
      <c r="B81" s="183"/>
      <c r="C81" s="12"/>
      <c r="D81" s="21"/>
    </row>
    <row r="82" spans="1:4">
      <c r="A82" s="29" t="s">
        <v>390</v>
      </c>
      <c r="B82" s="186">
        <v>4.2900000000000001E-2</v>
      </c>
      <c r="C82" s="12"/>
      <c r="D82" s="21"/>
    </row>
    <row r="83" spans="1:4">
      <c r="A83" s="29" t="s">
        <v>1751</v>
      </c>
      <c r="B83" s="186">
        <v>1.43E-2</v>
      </c>
      <c r="C83" s="12"/>
      <c r="D83" s="21"/>
    </row>
    <row r="84" spans="1:4">
      <c r="A84" s="29" t="s">
        <v>1752</v>
      </c>
      <c r="B84" s="186">
        <v>1.43E-2</v>
      </c>
      <c r="C84" s="12"/>
      <c r="D84" s="21"/>
    </row>
    <row r="85" spans="1:4">
      <c r="A85" s="29" t="s">
        <v>1753</v>
      </c>
      <c r="B85" s="186">
        <v>1.43E-2</v>
      </c>
      <c r="C85" s="12"/>
      <c r="D85" s="21"/>
    </row>
    <row r="86" spans="1:4">
      <c r="A86" s="29" t="s">
        <v>1754</v>
      </c>
      <c r="B86" s="186">
        <v>1.43E-2</v>
      </c>
      <c r="C86" s="12"/>
      <c r="D86" s="21"/>
    </row>
    <row r="87" spans="1:4">
      <c r="A87" s="29" t="s">
        <v>245</v>
      </c>
      <c r="B87" s="186"/>
      <c r="C87" s="12"/>
      <c r="D87" s="21"/>
    </row>
    <row r="88" spans="1:4">
      <c r="A88" s="29" t="s">
        <v>1756</v>
      </c>
      <c r="B88" s="186">
        <v>1.43E-2</v>
      </c>
      <c r="C88" s="12"/>
      <c r="D88" s="21"/>
    </row>
    <row r="89" spans="1:4">
      <c r="A89" s="29" t="s">
        <v>246</v>
      </c>
      <c r="B89" s="186"/>
      <c r="C89" s="12"/>
      <c r="D89" s="21"/>
    </row>
    <row r="90" spans="1:4">
      <c r="A90" s="29" t="s">
        <v>248</v>
      </c>
      <c r="B90" s="186"/>
      <c r="C90" s="12"/>
      <c r="D90" s="21"/>
    </row>
    <row r="91" spans="1:4">
      <c r="A91" s="29" t="s">
        <v>249</v>
      </c>
      <c r="B91" s="186"/>
      <c r="C91" s="12"/>
      <c r="D91" s="21"/>
    </row>
    <row r="92" spans="1:4">
      <c r="A92" s="29" t="s">
        <v>1758</v>
      </c>
      <c r="B92" s="186">
        <v>1.43E-2</v>
      </c>
      <c r="C92" s="12"/>
      <c r="D92" s="21"/>
    </row>
    <row r="93" spans="1:4">
      <c r="A93" s="29" t="s">
        <v>247</v>
      </c>
      <c r="B93" s="186"/>
      <c r="C93" s="12"/>
      <c r="D93" s="21"/>
    </row>
    <row r="94" spans="1:4">
      <c r="A94" s="8" t="s">
        <v>1757</v>
      </c>
      <c r="B94" s="186">
        <v>1.43E-2</v>
      </c>
      <c r="C94" s="12"/>
      <c r="D94" s="21"/>
    </row>
    <row r="95" spans="1:4">
      <c r="A95" s="187"/>
      <c r="B95" s="188"/>
      <c r="C95" s="189"/>
      <c r="D95" s="177"/>
    </row>
    <row r="96" spans="1:4">
      <c r="A96" s="7" t="s">
        <v>134</v>
      </c>
    </row>
    <row r="97" spans="1:4">
      <c r="A97" s="7" t="s">
        <v>207</v>
      </c>
    </row>
    <row r="98" spans="1:4">
      <c r="A98" s="7" t="s">
        <v>60</v>
      </c>
    </row>
    <row r="99" spans="1:4">
      <c r="A99" s="7" t="s">
        <v>61</v>
      </c>
    </row>
    <row r="100" spans="1:4">
      <c r="A100" s="24" t="s">
        <v>258</v>
      </c>
    </row>
    <row r="101" spans="1:4">
      <c r="A101" s="24" t="s">
        <v>136</v>
      </c>
    </row>
    <row r="102" spans="1:4">
      <c r="A102" s="24"/>
    </row>
    <row r="104" spans="1:4" ht="16">
      <c r="A104" s="6" t="s">
        <v>267</v>
      </c>
      <c r="B104" s="184"/>
      <c r="C104" s="85"/>
      <c r="D104" s="85"/>
    </row>
    <row r="105" spans="1:4" s="84" customFormat="1">
      <c r="A105" s="81" t="s">
        <v>211</v>
      </c>
      <c r="B105" s="180"/>
    </row>
    <row r="106" spans="1:4">
      <c r="A106" s="79" t="s">
        <v>37</v>
      </c>
      <c r="B106" s="181" t="s">
        <v>38</v>
      </c>
      <c r="D106" s="85"/>
    </row>
    <row r="107" spans="1:4">
      <c r="A107" s="175">
        <v>44105</v>
      </c>
      <c r="B107" s="109" t="s">
        <v>6</v>
      </c>
      <c r="D107" s="85"/>
    </row>
    <row r="108" spans="1:4" ht="28">
      <c r="A108" s="1" t="s">
        <v>32</v>
      </c>
      <c r="B108" s="182" t="s">
        <v>33</v>
      </c>
      <c r="C108" s="5" t="s">
        <v>36</v>
      </c>
      <c r="D108" s="5" t="s">
        <v>34</v>
      </c>
    </row>
    <row r="109" spans="1:4">
      <c r="A109" s="29" t="s">
        <v>1759</v>
      </c>
      <c r="B109" s="190">
        <v>43152</v>
      </c>
      <c r="C109" s="34">
        <v>15</v>
      </c>
      <c r="D109" s="34" t="s">
        <v>46</v>
      </c>
    </row>
    <row r="110" spans="1:4" ht="28">
      <c r="A110" s="29" t="s">
        <v>1760</v>
      </c>
      <c r="B110" s="190">
        <v>43389</v>
      </c>
      <c r="C110" s="34">
        <v>2</v>
      </c>
      <c r="D110" s="34" t="s">
        <v>46</v>
      </c>
    </row>
    <row r="111" spans="1:4" ht="28">
      <c r="A111" s="29" t="s">
        <v>1761</v>
      </c>
      <c r="B111" s="190">
        <v>43548</v>
      </c>
      <c r="C111" s="34">
        <v>1</v>
      </c>
      <c r="D111" s="34" t="s">
        <v>46</v>
      </c>
    </row>
    <row r="112" spans="1:4" ht="28">
      <c r="A112" s="29" t="s">
        <v>1762</v>
      </c>
      <c r="B112" s="190">
        <v>43290</v>
      </c>
      <c r="C112" s="34">
        <v>2</v>
      </c>
      <c r="D112" s="34" t="s">
        <v>46</v>
      </c>
    </row>
    <row r="113" spans="1:4" ht="42">
      <c r="A113" s="29" t="s">
        <v>1763</v>
      </c>
      <c r="B113" s="190">
        <v>43221</v>
      </c>
      <c r="C113" s="34"/>
      <c r="D113" s="34" t="s">
        <v>46</v>
      </c>
    </row>
    <row r="114" spans="1:4" ht="28">
      <c r="A114" s="29" t="s">
        <v>1764</v>
      </c>
      <c r="B114" s="190">
        <v>43389</v>
      </c>
      <c r="C114" s="34">
        <v>4</v>
      </c>
      <c r="D114" s="34" t="s">
        <v>46</v>
      </c>
    </row>
    <row r="115" spans="1:4" ht="28">
      <c r="A115" s="29" t="s">
        <v>1765</v>
      </c>
      <c r="B115" s="190">
        <v>43225</v>
      </c>
      <c r="C115" s="34">
        <v>2</v>
      </c>
      <c r="D115" s="34" t="s">
        <v>46</v>
      </c>
    </row>
    <row r="116" spans="1:4">
      <c r="A116" s="29" t="s">
        <v>1766</v>
      </c>
      <c r="B116" s="190">
        <v>43294</v>
      </c>
      <c r="C116" s="34"/>
      <c r="D116" s="34" t="s">
        <v>46</v>
      </c>
    </row>
    <row r="117" spans="1:4" ht="28">
      <c r="A117" s="29" t="s">
        <v>1767</v>
      </c>
      <c r="B117" s="190">
        <v>43290</v>
      </c>
      <c r="C117" s="34"/>
      <c r="D117" s="34" t="s">
        <v>46</v>
      </c>
    </row>
    <row r="118" spans="1:4">
      <c r="A118" s="29"/>
      <c r="B118" s="109"/>
      <c r="C118" s="34"/>
      <c r="D118" s="34"/>
    </row>
    <row r="119" spans="1:4">
      <c r="A119" s="29"/>
      <c r="B119" s="109"/>
      <c r="C119" s="34"/>
      <c r="D119" s="34"/>
    </row>
    <row r="120" spans="1:4">
      <c r="A120" s="29"/>
      <c r="B120" s="109"/>
      <c r="C120" s="34"/>
      <c r="D120" s="34"/>
    </row>
    <row r="121" spans="1:4">
      <c r="A121" s="29"/>
      <c r="B121" s="109"/>
      <c r="C121" s="34"/>
      <c r="D121" s="34"/>
    </row>
    <row r="122" spans="1:4">
      <c r="A122" s="29"/>
      <c r="B122" s="109"/>
      <c r="C122" s="34"/>
      <c r="D122" s="34"/>
    </row>
    <row r="123" spans="1:4">
      <c r="A123" s="29"/>
      <c r="B123" s="109"/>
      <c r="C123" s="34"/>
      <c r="D123" s="34"/>
    </row>
    <row r="124" spans="1:4">
      <c r="A124" s="29"/>
      <c r="B124" s="109"/>
      <c r="C124" s="34"/>
      <c r="D124" s="34"/>
    </row>
    <row r="125" spans="1:4">
      <c r="A125" s="29"/>
      <c r="B125" s="109"/>
      <c r="C125" s="34"/>
      <c r="D125" s="34"/>
    </row>
    <row r="126" spans="1:4">
      <c r="A126" s="29"/>
      <c r="B126" s="109"/>
      <c r="C126" s="34"/>
      <c r="D126" s="34"/>
    </row>
    <row r="127" spans="1:4">
      <c r="A127" s="7"/>
      <c r="B127" s="184"/>
      <c r="C127" s="85"/>
      <c r="D127" s="85"/>
    </row>
    <row r="128" spans="1:4">
      <c r="A128" s="85"/>
      <c r="B128" s="184"/>
      <c r="C128" s="85"/>
      <c r="D128" s="85"/>
    </row>
    <row r="129" spans="1:5" ht="15">
      <c r="A129" s="91" t="s">
        <v>201</v>
      </c>
      <c r="B129" s="185"/>
      <c r="C129" s="93"/>
    </row>
    <row r="130" spans="1:5" ht="158" customHeight="1">
      <c r="A130" s="95" t="s">
        <v>212</v>
      </c>
      <c r="B130" s="235" t="s">
        <v>1755</v>
      </c>
      <c r="C130" s="235"/>
      <c r="D130" s="235"/>
      <c r="E130" s="235"/>
    </row>
    <row r="131" spans="1:5" ht="103" customHeight="1">
      <c r="A131" s="52" t="s">
        <v>276</v>
      </c>
      <c r="B131" s="235" t="s">
        <v>1768</v>
      </c>
      <c r="C131" s="235"/>
      <c r="D131" s="235"/>
      <c r="E131" s="235"/>
    </row>
  </sheetData>
  <mergeCells count="17">
    <mergeCell ref="A11:A14"/>
    <mergeCell ref="A19:A22"/>
    <mergeCell ref="A15:A18"/>
    <mergeCell ref="A23:A26"/>
    <mergeCell ref="A27:A30"/>
    <mergeCell ref="B130:E130"/>
    <mergeCell ref="B131:E131"/>
    <mergeCell ref="B27:B30"/>
    <mergeCell ref="D11:D14"/>
    <mergeCell ref="D15:D18"/>
    <mergeCell ref="D19:D22"/>
    <mergeCell ref="D23:D26"/>
    <mergeCell ref="D27:D30"/>
    <mergeCell ref="B11:B14"/>
    <mergeCell ref="B15:B18"/>
    <mergeCell ref="B19:B22"/>
    <mergeCell ref="B23:B26"/>
  </mergeCells>
  <pageMargins left="0.7" right="0.7" top="0.75" bottom="0.75" header="0.3" footer="0.3"/>
  <pageSetup paperSize="9" scale="74" orientation="landscape"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61"/>
  <sheetViews>
    <sheetView zoomScaleNormal="100" workbookViewId="0">
      <selection activeCell="L41" sqref="L41"/>
    </sheetView>
  </sheetViews>
  <sheetFormatPr baseColWidth="10" defaultColWidth="8.83203125" defaultRowHeight="14"/>
  <cols>
    <col min="1" max="1" width="19.83203125" style="84" customWidth="1"/>
    <col min="2" max="2" width="11.83203125" style="84" customWidth="1"/>
    <col min="3" max="3" width="14.1640625" style="84" customWidth="1"/>
    <col min="4" max="5" width="14.83203125" style="84" customWidth="1"/>
    <col min="6" max="6" width="17" style="84" customWidth="1"/>
    <col min="7" max="16384" width="8.83203125" style="84"/>
  </cols>
  <sheetData>
    <row r="1" spans="1:6">
      <c r="A1" s="81" t="s">
        <v>205</v>
      </c>
    </row>
    <row r="2" spans="1:6" ht="16">
      <c r="A2" s="6" t="s">
        <v>290</v>
      </c>
    </row>
    <row r="3" spans="1:6" s="61" customFormat="1">
      <c r="A3" s="57" t="s">
        <v>291</v>
      </c>
      <c r="B3" s="57"/>
      <c r="C3" s="57"/>
      <c r="D3" s="84"/>
      <c r="E3" s="84"/>
      <c r="F3" s="84"/>
    </row>
    <row r="4" spans="1:6" ht="30" customHeight="1">
      <c r="A4" s="78" t="s">
        <v>37</v>
      </c>
      <c r="B4" s="78" t="s">
        <v>38</v>
      </c>
      <c r="C4" s="78" t="s">
        <v>64</v>
      </c>
    </row>
    <row r="5" spans="1:6">
      <c r="A5" s="173">
        <v>44113</v>
      </c>
      <c r="B5" s="77" t="s">
        <v>6</v>
      </c>
      <c r="C5" s="39" t="s">
        <v>63</v>
      </c>
    </row>
    <row r="22" spans="1:7">
      <c r="A22" s="57" t="s">
        <v>292</v>
      </c>
      <c r="B22" s="57"/>
      <c r="C22" s="57"/>
    </row>
    <row r="23" spans="1:7">
      <c r="A23" s="78" t="s">
        <v>37</v>
      </c>
      <c r="B23" s="78" t="s">
        <v>38</v>
      </c>
      <c r="C23" s="78" t="s">
        <v>64</v>
      </c>
    </row>
    <row r="24" spans="1:7">
      <c r="A24" s="175">
        <v>44113</v>
      </c>
      <c r="B24" s="34" t="s">
        <v>6</v>
      </c>
      <c r="C24" s="39" t="s">
        <v>63</v>
      </c>
    </row>
    <row r="26" spans="1:7">
      <c r="B26" s="38"/>
      <c r="C26" s="38"/>
      <c r="D26" s="38"/>
      <c r="E26" s="36"/>
      <c r="F26" s="36"/>
      <c r="G26" s="36"/>
    </row>
    <row r="27" spans="1:7">
      <c r="A27" s="36"/>
      <c r="B27" s="36"/>
      <c r="C27" s="36"/>
      <c r="D27" s="36"/>
      <c r="E27" s="36"/>
      <c r="F27" s="36"/>
      <c r="G27" s="36"/>
    </row>
    <row r="28" spans="1:7" s="61" customFormat="1">
      <c r="D28" s="84"/>
      <c r="E28" s="84"/>
      <c r="F28" s="84"/>
    </row>
    <row r="29" spans="1:7">
      <c r="G29" s="36"/>
    </row>
    <row r="30" spans="1:7" ht="19.75" customHeight="1">
      <c r="G30" s="36"/>
    </row>
    <row r="31" spans="1:7">
      <c r="A31" s="82"/>
      <c r="B31" s="82"/>
      <c r="C31" s="83"/>
      <c r="G31" s="36"/>
    </row>
    <row r="32" spans="1:7">
      <c r="A32" s="82"/>
      <c r="B32" s="82"/>
      <c r="C32" s="83"/>
      <c r="G32" s="36"/>
    </row>
    <row r="33" spans="1:7">
      <c r="A33" s="82"/>
      <c r="B33" s="82"/>
      <c r="C33" s="83"/>
      <c r="G33" s="36"/>
    </row>
    <row r="34" spans="1:7">
      <c r="A34" s="82"/>
      <c r="B34" s="82"/>
      <c r="C34" s="83"/>
      <c r="G34" s="36"/>
    </row>
    <row r="35" spans="1:7">
      <c r="A35" s="82"/>
      <c r="B35" s="82"/>
      <c r="C35" s="83"/>
      <c r="G35" s="36"/>
    </row>
    <row r="36" spans="1:7">
      <c r="A36" s="82"/>
      <c r="B36" s="82"/>
      <c r="C36" s="83"/>
      <c r="G36" s="36"/>
    </row>
    <row r="37" spans="1:7">
      <c r="A37" s="82"/>
      <c r="B37" s="82"/>
      <c r="C37" s="83"/>
      <c r="G37" s="36"/>
    </row>
    <row r="38" spans="1:7">
      <c r="A38" s="82"/>
      <c r="B38" s="82"/>
      <c r="C38" s="83"/>
      <c r="G38" s="36"/>
    </row>
    <row r="39" spans="1:7">
      <c r="A39" s="82"/>
      <c r="B39" s="82"/>
      <c r="C39" s="83"/>
      <c r="G39" s="36"/>
    </row>
    <row r="40" spans="1:7">
      <c r="A40" s="82"/>
      <c r="B40" s="82"/>
      <c r="C40" s="83"/>
      <c r="G40" s="36"/>
    </row>
    <row r="41" spans="1:7">
      <c r="A41" s="82"/>
      <c r="B41" s="82"/>
      <c r="C41" s="83"/>
      <c r="G41" s="36"/>
    </row>
    <row r="42" spans="1:7">
      <c r="A42" s="82"/>
      <c r="B42" s="82"/>
      <c r="C42" s="83"/>
      <c r="G42" s="36"/>
    </row>
    <row r="43" spans="1:7">
      <c r="A43" s="82"/>
      <c r="B43" s="82"/>
      <c r="C43" s="83"/>
      <c r="G43" s="36"/>
    </row>
    <row r="44" spans="1:7">
      <c r="A44" s="82"/>
      <c r="B44" s="82"/>
      <c r="C44" s="83"/>
      <c r="G44" s="36"/>
    </row>
    <row r="45" spans="1:7">
      <c r="A45" s="82"/>
      <c r="B45" s="82"/>
      <c r="C45" s="83"/>
      <c r="G45" s="36"/>
    </row>
    <row r="46" spans="1:7">
      <c r="A46" s="82"/>
      <c r="B46" s="82"/>
      <c r="C46" s="83"/>
      <c r="G46" s="36"/>
    </row>
    <row r="47" spans="1:7">
      <c r="A47" s="82"/>
      <c r="B47" s="82"/>
      <c r="C47" s="83"/>
      <c r="G47" s="36"/>
    </row>
    <row r="48" spans="1:7">
      <c r="A48" s="82"/>
      <c r="B48" s="82"/>
      <c r="C48" s="83"/>
      <c r="G48" s="36"/>
    </row>
    <row r="49" spans="1:7">
      <c r="A49" s="82"/>
      <c r="B49" s="82"/>
      <c r="C49" s="83"/>
      <c r="G49" s="36"/>
    </row>
    <row r="50" spans="1:7">
      <c r="A50" s="82"/>
      <c r="B50" s="82"/>
      <c r="C50" s="83"/>
      <c r="G50" s="36"/>
    </row>
    <row r="51" spans="1:7">
      <c r="A51" s="82"/>
      <c r="B51" s="82"/>
      <c r="C51" s="83"/>
      <c r="G51" s="36"/>
    </row>
    <row r="57" spans="1:7">
      <c r="A57" s="37"/>
      <c r="B57" s="8"/>
      <c r="C57" s="8"/>
      <c r="D57" s="8"/>
      <c r="E57" s="8"/>
      <c r="F57" s="8"/>
      <c r="G57" s="36"/>
    </row>
    <row r="58" spans="1:7">
      <c r="A58" s="36"/>
      <c r="B58" s="36"/>
      <c r="C58" s="36"/>
      <c r="D58" s="36"/>
      <c r="E58" s="36"/>
      <c r="F58" s="36"/>
      <c r="G58" s="36"/>
    </row>
    <row r="59" spans="1:7">
      <c r="A59" s="7"/>
      <c r="B59" s="85"/>
      <c r="C59" s="85"/>
      <c r="D59" s="85"/>
      <c r="E59" s="85"/>
      <c r="F59" s="85"/>
      <c r="G59" s="36"/>
    </row>
    <row r="60" spans="1:7">
      <c r="B60" s="85"/>
      <c r="C60" s="85"/>
      <c r="D60" s="85"/>
      <c r="E60" s="85"/>
      <c r="F60" s="85"/>
      <c r="G60" s="36"/>
    </row>
    <row r="61" spans="1:7">
      <c r="B61" s="36"/>
      <c r="C61" s="36"/>
      <c r="D61" s="36"/>
      <c r="E61" s="36"/>
      <c r="F61" s="36"/>
      <c r="G61" s="36"/>
    </row>
  </sheetData>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Fogli di lavoro</vt:lpstr>
      </vt:variant>
      <vt:variant>
        <vt:i4>11</vt:i4>
      </vt:variant>
      <vt:variant>
        <vt:lpstr>Intervalli denominati</vt:lpstr>
      </vt:variant>
      <vt:variant>
        <vt:i4>12</vt:i4>
      </vt:variant>
    </vt:vector>
  </HeadingPairs>
  <TitlesOfParts>
    <vt:vector size="23" baseType="lpstr">
      <vt:lpstr>Themes</vt:lpstr>
      <vt:lpstr>Comments</vt:lpstr>
      <vt:lpstr>1(Data)</vt:lpstr>
      <vt:lpstr>Products.20201007</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Microsoft Office User</cp:lastModifiedBy>
  <cp:lastPrinted>2020-06-15T08:28:46Z</cp:lastPrinted>
  <dcterms:created xsi:type="dcterms:W3CDTF">2018-04-24T06:01:14Z</dcterms:created>
  <dcterms:modified xsi:type="dcterms:W3CDTF">2020-10-13T14:53:32Z</dcterms:modified>
</cp:coreProperties>
</file>