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 Secretariat\2. WP2 - Monitoring\EMODnet Progress Reporting\Phase III\Quarterly reports\2021 07\Portal reports\Physics\"/>
    </mc:Choice>
  </mc:AlternateContent>
  <bookViews>
    <workbookView xWindow="34060" yWindow="880" windowWidth="29720" windowHeight="16720" tabRatio="773" activeTab="4"/>
  </bookViews>
  <sheets>
    <sheet name="Themes" sheetId="23" r:id="rId1"/>
    <sheet name="Comments" sheetId="32" r:id="rId2"/>
    <sheet name="1(Data)" sheetId="29" r:id="rId3"/>
    <sheet name="Products20210706" sheetId="39" r:id="rId4"/>
    <sheet name="2(Products)" sheetId="24" r:id="rId5"/>
    <sheet name="3(Data providers)" sheetId="3" r:id="rId6"/>
    <sheet name="4(Web services)" sheetId="11" r:id="rId7"/>
    <sheet name="5(User stats)&amp;6(Use case stats)" sheetId="13" r:id="rId8"/>
    <sheet name="7(Analytics)" sheetId="28" r:id="rId9"/>
    <sheet name="8(User friendliness)" sheetId="26" r:id="rId10"/>
    <sheet name="9-10-11(User stats)" sheetId="27" r:id="rId11"/>
  </sheets>
  <definedNames>
    <definedName name="_xlnm._FilterDatabase" localSheetId="4" hidden="1">'2(Products)'!#REF!</definedName>
    <definedName name="_xlnm._FilterDatabase" localSheetId="5" hidden="1">'3(Data providers)'!$A$7:$H$7</definedName>
    <definedName name="_ftn1" localSheetId="2">'1(Data)'!#REF!</definedName>
    <definedName name="_ftn2" localSheetId="2">'1(Data)'!#REF!</definedName>
    <definedName name="_ftn3" localSheetId="2">'1(Data)'!$A$54</definedName>
    <definedName name="_ftn4" localSheetId="2">'1(Data)'!#REF!</definedName>
    <definedName name="_ftn5" localSheetId="2">'1(Data)'!#REF!</definedName>
    <definedName name="_ftn6" localSheetId="2">'1(Data)'!$A$58</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5">'3(Data providers)'!$A$1</definedName>
    <definedName name="_Toc509591811" localSheetId="6">'4(Web services)'!$A$1</definedName>
    <definedName name="_Toc509591813" localSheetId="7">'5(User stats)&amp;6(Use case stats)'!$A$2</definedName>
    <definedName name="GeoSERVER">'2(Products)'!$44:$49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32" l="1"/>
  <c r="E14" i="24" l="1"/>
  <c r="E15" i="24"/>
  <c r="E16" i="24"/>
  <c r="E17" i="24"/>
  <c r="E18" i="24"/>
  <c r="E19" i="24"/>
  <c r="E20" i="24"/>
  <c r="E21" i="24"/>
  <c r="E13" i="24"/>
  <c r="E12" i="24"/>
  <c r="E11" i="24"/>
  <c r="E10" i="24"/>
  <c r="K486" i="39"/>
  <c r="F486" i="39"/>
  <c r="K485" i="39"/>
  <c r="F485" i="39"/>
  <c r="K484" i="39"/>
  <c r="F484" i="39"/>
  <c r="B484" i="39"/>
  <c r="K483" i="39"/>
  <c r="F483" i="39"/>
  <c r="B483" i="39"/>
  <c r="K482" i="39"/>
  <c r="B482" i="39"/>
  <c r="K481" i="39"/>
  <c r="B481" i="39"/>
  <c r="K480" i="39"/>
  <c r="F480" i="39"/>
  <c r="B480" i="39"/>
  <c r="K479" i="39"/>
  <c r="F479" i="39"/>
  <c r="B479" i="39"/>
  <c r="K478" i="39"/>
  <c r="F478" i="39"/>
  <c r="B478" i="39"/>
  <c r="K477" i="39"/>
  <c r="F477" i="39"/>
  <c r="B477" i="39"/>
  <c r="K476" i="39"/>
  <c r="F476" i="39"/>
  <c r="B476" i="39"/>
  <c r="K475" i="39"/>
  <c r="F475" i="39"/>
  <c r="B475" i="39"/>
  <c r="K474" i="39"/>
  <c r="B474" i="39"/>
  <c r="K473" i="39"/>
  <c r="B473" i="39"/>
  <c r="K472" i="39"/>
  <c r="B472" i="39"/>
  <c r="K471" i="39"/>
  <c r="B471" i="39"/>
  <c r="K470" i="39"/>
  <c r="B470" i="39"/>
  <c r="K469" i="39"/>
  <c r="K468" i="39"/>
  <c r="K467" i="39"/>
  <c r="K466" i="39"/>
  <c r="B466" i="39"/>
  <c r="K465" i="39"/>
  <c r="B465" i="39"/>
  <c r="K464" i="39"/>
  <c r="B464" i="39"/>
  <c r="K463" i="39"/>
  <c r="B463" i="39"/>
  <c r="K462" i="39"/>
  <c r="B462" i="39"/>
  <c r="K461" i="39"/>
  <c r="B461" i="39"/>
  <c r="K460" i="39"/>
  <c r="B460" i="39"/>
  <c r="K459" i="39"/>
  <c r="B459" i="39"/>
  <c r="K458" i="39"/>
  <c r="B458" i="39"/>
  <c r="K457" i="39"/>
  <c r="B457" i="39"/>
  <c r="K456" i="39"/>
  <c r="K455" i="39"/>
  <c r="K454" i="39"/>
  <c r="E453" i="39"/>
  <c r="K453" i="39" s="1"/>
  <c r="K452" i="39"/>
  <c r="E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E392" i="39"/>
  <c r="K392" i="39" s="1"/>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B253" i="39"/>
  <c r="K252" i="39"/>
  <c r="B252" i="39"/>
  <c r="K251" i="39"/>
  <c r="B251" i="39"/>
  <c r="K250" i="39"/>
  <c r="B250" i="39"/>
  <c r="K249" i="39"/>
  <c r="B249" i="39"/>
  <c r="K248" i="39"/>
  <c r="B248" i="39"/>
  <c r="K247" i="39"/>
  <c r="B247" i="39"/>
  <c r="K246" i="39"/>
  <c r="B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B167" i="39"/>
  <c r="K166" i="39"/>
  <c r="B166" i="39"/>
  <c r="K165" i="39"/>
  <c r="B165" i="39"/>
  <c r="K164" i="39"/>
  <c r="B164" i="39"/>
  <c r="K163" i="39"/>
  <c r="B163" i="39"/>
  <c r="K162" i="39"/>
  <c r="B162" i="39"/>
  <c r="K161" i="39"/>
  <c r="B161" i="39"/>
  <c r="K160" i="39"/>
  <c r="B160" i="39"/>
  <c r="K159" i="39"/>
  <c r="K158" i="39"/>
  <c r="K157" i="39"/>
  <c r="K156" i="39"/>
  <c r="K155" i="39"/>
  <c r="K154" i="39"/>
  <c r="K153" i="39"/>
  <c r="K152" i="39"/>
  <c r="K151" i="39"/>
  <c r="B151" i="39"/>
  <c r="K150" i="39"/>
  <c r="B150" i="39"/>
  <c r="K149" i="39"/>
  <c r="B149" i="39"/>
  <c r="K148" i="39"/>
  <c r="K147" i="39"/>
  <c r="K146" i="39"/>
  <c r="K145" i="39"/>
  <c r="K144" i="39"/>
  <c r="K143" i="39"/>
  <c r="K142" i="39"/>
  <c r="B142" i="39"/>
  <c r="K141" i="39"/>
  <c r="B141" i="39"/>
  <c r="K140" i="39"/>
  <c r="K139" i="39"/>
  <c r="K138" i="39"/>
  <c r="K137" i="39"/>
  <c r="K136" i="39"/>
  <c r="B136" i="39"/>
  <c r="K135" i="39"/>
  <c r="B135" i="39"/>
  <c r="K134" i="39"/>
  <c r="B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K4" i="39"/>
  <c r="K3" i="39"/>
  <c r="K2" i="39"/>
  <c r="E51" i="24"/>
  <c r="F51" i="24"/>
  <c r="E83" i="29"/>
  <c r="D74" i="29" s="1"/>
  <c r="O34" i="29"/>
  <c r="O33" i="29"/>
  <c r="O30" i="29"/>
  <c r="O29" i="29"/>
  <c r="O26" i="29"/>
  <c r="C33" i="29"/>
  <c r="C29" i="29"/>
  <c r="K47" i="24"/>
  <c r="B120" i="13"/>
  <c r="B119" i="13"/>
  <c r="B118" i="13"/>
  <c r="B117" i="13"/>
  <c r="B116" i="13"/>
  <c r="B115" i="13"/>
  <c r="B114" i="13"/>
  <c r="B113" i="13"/>
  <c r="B112" i="13"/>
  <c r="B111" i="13"/>
  <c r="B110" i="13"/>
  <c r="B109" i="13"/>
  <c r="B108" i="13"/>
  <c r="B107" i="13"/>
  <c r="B80" i="13"/>
  <c r="D21" i="26"/>
  <c r="O36" i="29"/>
  <c r="O35" i="29"/>
  <c r="O32" i="29"/>
  <c r="O31" i="29"/>
  <c r="O28" i="29"/>
  <c r="O27" i="29"/>
  <c r="M36" i="29"/>
  <c r="M35" i="29"/>
  <c r="M34" i="29"/>
  <c r="M33" i="29"/>
  <c r="M32" i="29"/>
  <c r="M31" i="29"/>
  <c r="M30" i="29"/>
  <c r="M29" i="29"/>
  <c r="M28" i="29"/>
  <c r="M27" i="29"/>
  <c r="M26" i="29"/>
  <c r="K36" i="29"/>
  <c r="K35" i="29"/>
  <c r="K34" i="29"/>
  <c r="K33" i="29"/>
  <c r="K32" i="29"/>
  <c r="K31" i="29"/>
  <c r="K30" i="29"/>
  <c r="K29" i="29"/>
  <c r="K28" i="29"/>
  <c r="K27" i="29"/>
  <c r="K26" i="29"/>
  <c r="I36" i="29"/>
  <c r="I35" i="29"/>
  <c r="I34" i="29"/>
  <c r="I33" i="29"/>
  <c r="I32" i="29"/>
  <c r="I31" i="29"/>
  <c r="I30" i="29"/>
  <c r="I29" i="29"/>
  <c r="I28" i="29"/>
  <c r="I27" i="29"/>
  <c r="I26" i="29"/>
  <c r="G36" i="29"/>
  <c r="G35" i="29"/>
  <c r="G34" i="29"/>
  <c r="G33" i="29"/>
  <c r="G32" i="29"/>
  <c r="G31" i="29"/>
  <c r="G30" i="29"/>
  <c r="G29" i="29"/>
  <c r="G28" i="29"/>
  <c r="G27" i="29"/>
  <c r="G26" i="29"/>
  <c r="E36" i="29"/>
  <c r="E35" i="29"/>
  <c r="E34" i="29"/>
  <c r="E33" i="29"/>
  <c r="E32" i="29"/>
  <c r="E31" i="29"/>
  <c r="E30" i="29"/>
  <c r="E29" i="29"/>
  <c r="E28" i="29"/>
  <c r="E27" i="29"/>
  <c r="E26" i="29"/>
  <c r="C27" i="29"/>
  <c r="C28" i="29"/>
  <c r="C30" i="29"/>
  <c r="C31" i="29"/>
  <c r="C32" i="29"/>
  <c r="C34" i="29"/>
  <c r="C35" i="29"/>
  <c r="C36" i="29"/>
  <c r="C26" i="29"/>
  <c r="D81" i="29" l="1"/>
  <c r="D77" i="29"/>
  <c r="D73" i="29"/>
  <c r="D80" i="29"/>
  <c r="D76" i="29"/>
  <c r="D72" i="29"/>
  <c r="D79" i="29"/>
  <c r="D75" i="29"/>
  <c r="D71" i="29"/>
  <c r="D70" i="29"/>
  <c r="D78" i="29"/>
  <c r="K49" i="24"/>
  <c r="Q48" i="24" s="1"/>
  <c r="N48" i="24"/>
  <c r="K48" i="24"/>
  <c r="H48" i="24" s="1"/>
  <c r="Q46" i="24"/>
  <c r="N46" i="24"/>
  <c r="K45" i="24"/>
  <c r="H45" i="24"/>
  <c r="Q44" i="24"/>
  <c r="N44" i="24"/>
  <c r="H11" i="24"/>
  <c r="H12" i="24"/>
  <c r="H13" i="24"/>
  <c r="H14" i="24"/>
  <c r="H15" i="24"/>
  <c r="H16" i="24"/>
  <c r="H17" i="24"/>
  <c r="H18" i="24"/>
  <c r="H19" i="24"/>
  <c r="H20" i="24"/>
  <c r="H10" i="24"/>
  <c r="C71" i="29" l="1"/>
  <c r="C72" i="29"/>
  <c r="C73" i="29"/>
  <c r="C74" i="29"/>
  <c r="C75" i="29"/>
  <c r="C76" i="29"/>
  <c r="C77" i="29"/>
  <c r="C78" i="29"/>
  <c r="C79" i="29"/>
  <c r="C80" i="29"/>
  <c r="C81" i="29"/>
  <c r="C70" i="29"/>
  <c r="J80" i="29"/>
  <c r="G80" i="29"/>
  <c r="J79" i="29"/>
  <c r="G79" i="29"/>
  <c r="J78" i="29"/>
  <c r="G78" i="29"/>
  <c r="J77" i="29"/>
  <c r="G77" i="29"/>
  <c r="J76" i="29"/>
  <c r="G76" i="29"/>
  <c r="J75" i="29"/>
  <c r="G75" i="29"/>
  <c r="J74" i="29"/>
  <c r="G74" i="29"/>
  <c r="J73" i="29"/>
  <c r="G73" i="29"/>
  <c r="J72" i="29"/>
  <c r="G72" i="29"/>
  <c r="J71" i="29"/>
  <c r="G71" i="29"/>
  <c r="J70" i="29"/>
  <c r="G70" i="29"/>
  <c r="I61" i="24" l="1"/>
  <c r="I62" i="24"/>
  <c r="I63" i="24"/>
  <c r="I64" i="24"/>
  <c r="I67" i="24"/>
  <c r="I68" i="24"/>
  <c r="I69" i="24"/>
  <c r="I70" i="24"/>
  <c r="I71" i="24"/>
  <c r="I60" i="24"/>
  <c r="D7" i="24" l="1"/>
  <c r="C7" i="24"/>
  <c r="G11" i="24" l="1"/>
  <c r="G12" i="24"/>
  <c r="G13" i="24"/>
  <c r="G14" i="24"/>
  <c r="G15" i="24"/>
  <c r="G16" i="24"/>
  <c r="G17" i="24"/>
  <c r="G18" i="24"/>
  <c r="G19" i="24"/>
  <c r="G20" i="24"/>
  <c r="G21" i="24"/>
  <c r="G10" i="24"/>
  <c r="E7" i="24" l="1"/>
  <c r="A24" i="28"/>
  <c r="C8" i="13"/>
  <c r="E8" i="13" s="1"/>
  <c r="A67" i="29"/>
  <c r="D8" i="13" l="1"/>
  <c r="B15" i="13"/>
  <c r="B11" i="13"/>
  <c r="B19" i="13"/>
  <c r="B23" i="13"/>
  <c r="B27" i="13"/>
  <c r="D11" i="29" l="1"/>
  <c r="D13" i="29"/>
  <c r="D15" i="29"/>
  <c r="D17" i="29"/>
  <c r="D19" i="29"/>
  <c r="D12" i="29"/>
  <c r="D14" i="29"/>
  <c r="D16" i="29"/>
  <c r="D18" i="29"/>
  <c r="D20" i="29"/>
  <c r="D10" i="29"/>
  <c r="A16" i="32" l="1"/>
  <c r="A17" i="32"/>
  <c r="A15" i="32"/>
  <c r="A14" i="32"/>
  <c r="A13" i="32"/>
  <c r="A11" i="32" l="1"/>
  <c r="A12" i="32"/>
  <c r="A10" i="32"/>
  <c r="B10" i="32"/>
  <c r="A9" i="32"/>
  <c r="A8" i="32"/>
  <c r="A7" i="32"/>
  <c r="A5" i="32"/>
  <c r="A4" i="32"/>
  <c r="B4" i="32"/>
  <c r="B17" i="32" l="1"/>
  <c r="B16" i="32"/>
  <c r="B15" i="32"/>
  <c r="B14" i="32"/>
  <c r="B13" i="32"/>
  <c r="B12" i="32"/>
  <c r="B11" i="32"/>
  <c r="B9" i="32"/>
  <c r="B8" i="32"/>
  <c r="B7" i="32"/>
</calcChain>
</file>

<file path=xl/comments1.xml><?xml version="1.0" encoding="utf-8"?>
<comments xmlns="http://schemas.openxmlformats.org/spreadsheetml/2006/main">
  <authors>
    <author>Federica</author>
  </authors>
  <commentList>
    <comment ref="A1" authorId="0" shapeId="0">
      <text>
        <r>
          <rPr>
            <b/>
            <sz val="9"/>
            <color indexed="81"/>
            <rFont val="Tahoma"/>
            <family val="2"/>
          </rPr>
          <t>Federica:</t>
        </r>
        <r>
          <rPr>
            <sz val="9"/>
            <color indexed="81"/>
            <rFont val="Tahoma"/>
            <family val="2"/>
          </rPr>
          <t xml:space="preserve">
https://www.emodnet-physics.eu/Map/Service/Indicators/</t>
        </r>
      </text>
    </comment>
    <comment ref="E9" authorId="0" shapeId="0">
      <text>
        <r>
          <rPr>
            <b/>
            <sz val="9"/>
            <color rgb="FF000000"/>
            <rFont val="Tahoma"/>
            <family val="2"/>
          </rPr>
          <t>Federica:</t>
        </r>
        <r>
          <rPr>
            <sz val="9"/>
            <color rgb="FF000000"/>
            <rFont val="Tahoma"/>
            <family val="2"/>
          </rPr>
          <t xml:space="preserve">
</t>
        </r>
        <r>
          <rPr>
            <sz val="9"/>
            <color rgb="FF000000"/>
            <rFont val="Tahoma"/>
            <family val="2"/>
          </rPr>
          <t>chiedere a Marco</t>
        </r>
      </text>
    </comment>
  </commentList>
</comments>
</file>

<file path=xl/comments2.xml><?xml version="1.0" encoding="utf-8"?>
<comments xmlns="http://schemas.openxmlformats.org/spreadsheetml/2006/main">
  <authors>
    <author>Federica</author>
  </authors>
  <commentList>
    <comment ref="B380" authorId="0" shapeId="0">
      <text>
        <r>
          <rPr>
            <b/>
            <sz val="9"/>
            <color rgb="FF000000"/>
            <rFont val="Tahoma"/>
            <family val="2"/>
          </rPr>
          <t>Federica:</t>
        </r>
        <r>
          <rPr>
            <sz val="9"/>
            <color rgb="FF000000"/>
            <rFont val="Tahoma"/>
            <family val="2"/>
          </rPr>
          <t xml:space="preserve">
</t>
        </r>
        <r>
          <rPr>
            <sz val="9"/>
            <color rgb="FF000000"/>
            <rFont val="Tahoma"/>
            <family val="2"/>
          </rPr>
          <t xml:space="preserve">Geoserver </t>
        </r>
      </text>
    </comment>
    <comment ref="B442" authorId="0" shapeId="0">
      <text>
        <r>
          <rPr>
            <b/>
            <sz val="9"/>
            <color indexed="81"/>
            <rFont val="Tahoma"/>
            <family val="2"/>
          </rPr>
          <t>Federica:</t>
        </r>
        <r>
          <rPr>
            <sz val="9"/>
            <color indexed="81"/>
            <rFont val="Tahoma"/>
            <family val="2"/>
          </rPr>
          <t xml:space="preserve">
aggiornare con http://thredds.emodnet-physics.eu/thredds/catalog.html</t>
        </r>
      </text>
    </comment>
    <comment ref="B457" authorId="0" shapeId="0">
      <text>
        <r>
          <rPr>
            <b/>
            <sz val="9"/>
            <color rgb="FF000000"/>
            <rFont val="Tahoma"/>
            <family val="2"/>
          </rPr>
          <t>Federica:</t>
        </r>
        <r>
          <rPr>
            <sz val="9"/>
            <color rgb="FF000000"/>
            <rFont val="Tahoma"/>
            <family val="2"/>
          </rPr>
          <t xml:space="preserve">
</t>
        </r>
        <r>
          <rPr>
            <sz val="9"/>
            <color rgb="FF000000"/>
            <rFont val="Tahoma"/>
            <family val="2"/>
          </rPr>
          <t>aggiornare con https://www.emodnet-physics.eu/map/Products/</t>
        </r>
      </text>
    </comment>
  </commentList>
</comments>
</file>

<file path=xl/comments3.xml><?xml version="1.0" encoding="utf-8"?>
<comments xmlns="http://schemas.openxmlformats.org/spreadsheetml/2006/main">
  <authors>
    <author>Federica</author>
  </authors>
  <commentList>
    <comment ref="A44" authorId="0" shapeId="0">
      <text>
        <r>
          <rPr>
            <b/>
            <sz val="9"/>
            <color rgb="FF000000"/>
            <rFont val="Tahoma"/>
            <family val="2"/>
          </rPr>
          <t>Federica:</t>
        </r>
        <r>
          <rPr>
            <sz val="9"/>
            <color rgb="FF000000"/>
            <rFont val="Tahoma"/>
            <family val="2"/>
          </rPr>
          <t xml:space="preserve">
</t>
        </r>
        <r>
          <rPr>
            <sz val="9"/>
            <color rgb="FF000000"/>
            <rFont val="Tahoma"/>
            <family val="2"/>
          </rPr>
          <t>https://logstack.emodnet-physics.eu/dashboards/6050714f7a6305d74d03c5e2</t>
        </r>
      </text>
    </comment>
    <comment ref="A48" authorId="0" shapeId="0">
      <text>
        <r>
          <rPr>
            <b/>
            <sz val="9"/>
            <color rgb="FF000000"/>
            <rFont val="Tahoma"/>
            <family val="2"/>
          </rPr>
          <t>Federica:</t>
        </r>
        <r>
          <rPr>
            <sz val="9"/>
            <color rgb="FF000000"/>
            <rFont val="Tahoma"/>
            <family val="2"/>
          </rPr>
          <t xml:space="preserve">
</t>
        </r>
        <r>
          <rPr>
            <sz val="9"/>
            <color rgb="FF000000"/>
            <rFont val="Tahoma"/>
            <family val="2"/>
          </rPr>
          <t xml:space="preserve">matomo
</t>
        </r>
      </text>
    </comment>
  </commentList>
</comments>
</file>

<file path=xl/comments4.xml><?xml version="1.0" encoding="utf-8"?>
<comments xmlns="http://schemas.openxmlformats.org/spreadsheetml/2006/main">
  <authors>
    <author>Federica</author>
  </authors>
  <commentList>
    <comment ref="A1" authorId="0" shapeId="0">
      <text>
        <r>
          <rPr>
            <b/>
            <sz val="9"/>
            <color indexed="81"/>
            <rFont val="Tahoma"/>
            <family val="2"/>
          </rPr>
          <t>Federica:</t>
        </r>
        <r>
          <rPr>
            <sz val="9"/>
            <color indexed="81"/>
            <rFont val="Tahoma"/>
            <family val="2"/>
          </rPr>
          <t xml:space="preserve">
questo non va modificato
</t>
        </r>
      </text>
    </comment>
  </commentList>
</comments>
</file>

<file path=xl/sharedStrings.xml><?xml version="1.0" encoding="utf-8"?>
<sst xmlns="http://schemas.openxmlformats.org/spreadsheetml/2006/main" count="6548" uniqueCount="2789">
  <si>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</si>
  <si>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</si>
  <si>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</si>
  <si>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</si>
  <si>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</si>
  <si>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</si>
  <si>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</si>
  <si>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</si>
  <si>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</si>
  <si>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</si>
  <si>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</si>
  <si>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</si>
  <si>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</si>
  <si>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</si>
  <si>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</si>
  <si>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</si>
  <si>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</si>
  <si>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</si>
  <si>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</si>
  <si>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</si>
  <si>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</si>
  <si>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</si>
  <si>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</si>
  <si>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</si>
  <si>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</si>
  <si>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</si>
  <si>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</si>
  <si>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</si>
  <si>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</si>
  <si>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</si>
  <si>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</si>
  <si>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</si>
  <si>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</si>
  <si>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</si>
  <si>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</si>
  <si>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</si>
  <si>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Portal in reporting period (if applicable)</t>
  </si>
  <si>
    <t>Reporting date</t>
  </si>
  <si>
    <t>Portal name</t>
  </si>
  <si>
    <t>Type of data sought/supplied: data, data product, both?</t>
  </si>
  <si>
    <t>Sub-theme(s)</t>
  </si>
  <si>
    <t>Add Endpoint URL</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</si>
  <si>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</si>
  <si>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</si>
  <si>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</si>
  <si>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</si>
  <si>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</si>
  <si>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</si>
  <si>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</si>
  <si>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</si>
  <si>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</si>
  <si>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</si>
  <si>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</si>
  <si>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Volume unit [1]</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</si>
  <si>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</si>
  <si>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</si>
  <si>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</si>
  <si>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</si>
  <si>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</si>
  <si>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</si>
  <si>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</si>
  <si>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</si>
  <si>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</si>
  <si>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</si>
  <si>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</si>
  <si>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</si>
  <si>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</si>
  <si>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</si>
  <si>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</si>
  <si>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</si>
  <si>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</si>
  <si>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</si>
  <si>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</si>
  <si>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</si>
  <si>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</si>
  <si>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</si>
  <si>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</si>
  <si>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</si>
  <si>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</si>
  <si>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</si>
  <si>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</si>
  <si>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</si>
  <si>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</si>
  <si>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</si>
  <si>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</si>
  <si>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</si>
  <si>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</si>
  <si>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</si>
  <si>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</si>
  <si>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</si>
  <si>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</si>
  <si>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</si>
  <si>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</si>
  <si>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</si>
  <si>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</si>
  <si>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</si>
  <si>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</si>
  <si>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</si>
  <si>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</si>
  <si>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</si>
  <si>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</si>
  <si>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</si>
  <si>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</si>
  <si>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</si>
  <si>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</si>
  <si>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</si>
  <si>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</si>
  <si>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</si>
  <si>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</si>
  <si>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</si>
  <si>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</si>
  <si>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</si>
  <si>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</si>
  <si>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</si>
  <si>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</si>
  <si>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</si>
  <si>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</si>
  <si>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Trend on data</t>
  </si>
  <si>
    <t>Baltic (%)</t>
  </si>
  <si>
    <t>Black Sea (%)</t>
  </si>
  <si>
    <t>Med Sea (%)</t>
  </si>
  <si>
    <t>North Sea (%)</t>
  </si>
  <si>
    <t>Other Seas (%)</t>
  </si>
  <si>
    <t>Name of sub-theme/ interface</t>
  </si>
  <si>
    <t>[1] Indicate the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</si>
  <si>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</si>
  <si>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</si>
  <si>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t>[3] Trend compares the result with previous period.</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</si>
  <si>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</si>
  <si>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</si>
  <si>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</si>
  <si>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</si>
  <si>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</si>
  <si>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</si>
  <si>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</si>
  <si>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</si>
  <si>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</si>
  <si>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</si>
  <si>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</si>
  <si>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</si>
  <si>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Web service Trends [4]</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</si>
  <si>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</si>
  <si>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</si>
  <si>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</si>
  <si>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</si>
  <si>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</si>
  <si>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</si>
  <si>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</si>
  <si>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</si>
  <si>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</si>
  <si>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</si>
  <si>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</si>
  <si>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</si>
  <si>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</si>
  <si>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</si>
  <si>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</si>
  <si>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</si>
  <si>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</si>
  <si>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</si>
  <si>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</si>
  <si>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</si>
  <si>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</si>
  <si>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</si>
  <si>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</si>
  <si>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</si>
  <si>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</si>
  <si>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</si>
  <si>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</si>
  <si>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</si>
  <si>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</si>
  <si>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</si>
  <si>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</si>
  <si>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</si>
  <si>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</si>
  <si>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</si>
  <si>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</si>
  <si>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</si>
  <si>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</si>
  <si>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</si>
  <si>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</si>
  <si>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</si>
  <si>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</si>
  <si>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</si>
  <si>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</si>
  <si>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</si>
  <si>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</si>
  <si>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</si>
  <si>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</si>
  <si>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</si>
  <si>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</si>
  <si>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</si>
  <si>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</si>
  <si>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</si>
  <si>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</si>
  <si>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</si>
  <si>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</si>
  <si>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</si>
  <si>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</si>
  <si>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[4] Specify the number (and not the %) of WMS/WFS requests, taking into account the measurement unit of Downloadable Volume. If not applicable, then write n.a.</t>
  </si>
  <si>
    <t>[2] Decimal definition 1 GB = 1000^3 bytes.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</si>
  <si>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</si>
  <si>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</si>
  <si>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</si>
  <si>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</si>
  <si>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</si>
  <si>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</si>
  <si>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</si>
  <si>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</si>
  <si>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</si>
  <si>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</si>
  <si>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</si>
  <si>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[1] Please explain decision in the narrative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</si>
  <si>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</si>
  <si>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</si>
  <si>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</si>
  <si>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</si>
  <si>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</si>
  <si>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</si>
  <si>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</si>
  <si>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</si>
  <si>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</si>
  <si>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</si>
  <si>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Trend number of downloads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</si>
  <si>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</si>
  <si>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</si>
  <si>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</si>
  <si>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</si>
  <si>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</si>
  <si>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 xml:space="preserve">Sub-theme/ interface name </t>
    </r>
    <r>
      <rPr>
        <sz val="10"/>
        <color rgb="FF333333"/>
        <rFont val="Open Sans"/>
        <family val="2"/>
      </rPr>
      <t>[1]</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</si>
  <si>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</si>
  <si>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</si>
  <si>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</si>
  <si>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</si>
  <si>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</si>
  <si>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Trend number of map visualisations (%) </t>
    </r>
    <r>
      <rPr>
        <sz val="10"/>
        <color rgb="FF333333"/>
        <rFont val="Open Sans"/>
        <family val="2"/>
      </rPr>
      <t>[3]</t>
    </r>
  </si>
  <si>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</si>
  <si>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r>
      <t xml:space="preserve">Trend # of map visualisations (%) </t>
    </r>
    <r>
      <rPr>
        <sz val="10"/>
        <color rgb="FF333333"/>
        <rFont val="Open Sans"/>
        <family val="2"/>
      </rPr>
      <t>[3]</t>
    </r>
  </si>
  <si>
    <r>
      <t xml:space="preserve">Trend # of WMS requests (%) </t>
    </r>
    <r>
      <rPr>
        <sz val="10"/>
        <color rgb="FF333333"/>
        <rFont val="Open Sans"/>
        <family val="2"/>
      </rPr>
      <t>[3]</t>
    </r>
  </si>
  <si>
    <r>
      <t xml:space="preserve">Trend # of WFS requests (%) </t>
    </r>
    <r>
      <rPr>
        <sz val="10"/>
        <color rgb="FF333333"/>
        <rFont val="Open Sans"/>
        <family val="2"/>
      </rPr>
      <t>[3]</t>
    </r>
  </si>
  <si>
    <r>
      <t xml:space="preserve">Trend # of manual downloads (%) </t>
    </r>
    <r>
      <rPr>
        <sz val="10"/>
        <color rgb="FF333333"/>
        <rFont val="Open Sans"/>
        <family val="2"/>
      </rPr>
      <t>[3]</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</si>
  <si>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</si>
  <si>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</si>
  <si>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</si>
  <si>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</si>
  <si>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</si>
  <si>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</si>
  <si>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</si>
  <si>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</si>
  <si>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</si>
  <si>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</si>
  <si>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</si>
  <si>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</si>
  <si>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</si>
  <si>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</si>
  <si>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</si>
  <si>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</si>
  <si>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</si>
  <si>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</si>
  <si>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</si>
  <si>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</si>
  <si>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</si>
  <si>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</si>
  <si>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</si>
  <si>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</si>
  <si>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</si>
  <si>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</si>
  <si>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</si>
  <si>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</si>
  <si>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</si>
  <si>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</si>
  <si>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</si>
  <si>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</si>
  <si>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3) Organisations supplying/ approached to supply data anad data products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</si>
  <si>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</si>
  <si>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</si>
  <si>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</si>
  <si>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</si>
  <si>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</si>
  <si>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</si>
  <si>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</si>
  <si>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</si>
  <si>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</si>
  <si>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</si>
  <si>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</si>
  <si>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</si>
  <si>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</si>
  <si>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</si>
  <si>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</si>
  <si>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</si>
  <si>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</si>
  <si>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</si>
  <si>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</si>
  <si>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</si>
  <si>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</si>
  <si>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r>
      <t>Total data</t>
    </r>
    <r>
      <rPr>
        <b/>
        <i/>
        <sz val="10"/>
        <color rgb="FFFF0000"/>
        <rFont val="Open Sans"/>
        <family val="2"/>
      </rPr>
      <t xml:space="preserve"> </t>
    </r>
    <r>
      <rPr>
        <b/>
        <i/>
        <sz val="10"/>
        <color rgb="FF333333"/>
        <rFont val="Open Sans"/>
        <family val="2"/>
      </rPr>
      <t xml:space="preserve">volume per sub-theme
(refer to footnote </t>
    </r>
    <r>
      <rPr>
        <sz val="10"/>
        <color rgb="FF333333"/>
        <rFont val="Open Sans"/>
        <family val="2"/>
      </rPr>
      <t>[1]</t>
    </r>
    <r>
      <rPr>
        <b/>
        <i/>
        <sz val="10"/>
        <color rgb="FF333333"/>
        <rFont val="Open Sans"/>
        <family val="2"/>
      </rPr>
      <t>)</t>
    </r>
  </si>
  <si>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</si>
  <si>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</si>
  <si>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</si>
  <si>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</si>
  <si>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</si>
  <si>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</si>
  <si>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</si>
  <si>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</si>
  <si>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</si>
  <si>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</si>
  <si>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t>[2] Manual downloads are when humans download the data from the portal website.</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</si>
  <si>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</si>
  <si>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</si>
  <si>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</si>
  <si>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</si>
  <si>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</si>
  <si>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</si>
  <si>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</si>
  <si>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</si>
  <si>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platforms</t>
  </si>
  <si>
    <t>map.emodnet-physics.eu</t>
  </si>
  <si>
    <t>Temperature in the water column</t>
  </si>
  <si>
    <t>Salinity in the water column</t>
  </si>
  <si>
    <t>Currents</t>
  </si>
  <si>
    <t>Optical properties</t>
  </si>
  <si>
    <t>Sea Level</t>
  </si>
  <si>
    <t>Atmospheric parameters</t>
  </si>
  <si>
    <t>Water Conductivity, Biogeochemical</t>
  </si>
  <si>
    <t>Waves</t>
  </si>
  <si>
    <t>Winds</t>
  </si>
  <si>
    <t>River</t>
  </si>
  <si>
    <t>Underwater noise</t>
  </si>
  <si>
    <t>Ice coverage</t>
  </si>
  <si>
    <t>Water Conductivity/Biogeochemical</t>
  </si>
  <si>
    <t>Other</t>
  </si>
  <si>
    <t>BDC - Berring Collective Data - Denmark</t>
  </si>
  <si>
    <t>private</t>
  </si>
  <si>
    <t>data</t>
  </si>
  <si>
    <t>multi</t>
  </si>
  <si>
    <t>UNIGE DICCA - University od Genova - Italia</t>
  </si>
  <si>
    <t>public</t>
  </si>
  <si>
    <t>A</t>
  </si>
  <si>
    <t>product</t>
  </si>
  <si>
    <t>Wind - Wave</t>
  </si>
  <si>
    <t>BEC - Barcelona Expert Centre - Spain</t>
  </si>
  <si>
    <t>Salinity</t>
  </si>
  <si>
    <t>EPFL - SWISS Polar Institute</t>
  </si>
  <si>
    <t xml:space="preserve">Switzerland </t>
  </si>
  <si>
    <t>supplier/linked organization</t>
  </si>
  <si>
    <t xml:space="preserve">data </t>
  </si>
  <si>
    <t>Global Runoff Data Centre (GRDC) -  the Federal Institute of Hydrology (BfG)</t>
  </si>
  <si>
    <t>river</t>
  </si>
  <si>
    <t>CTN - Centro Tecnologico Naval</t>
  </si>
  <si>
    <t>noise</t>
  </si>
  <si>
    <t>new impulsive noise (Mediterranean) data registry not yet avaialble</t>
  </si>
  <si>
    <t>ARPAL - Agenzia Regionale Protezione Ambiente Liguria</t>
  </si>
  <si>
    <t>AAD - Australian Antarctic Division - Australian</t>
  </si>
  <si>
    <t>Australia</t>
  </si>
  <si>
    <t>AIMS - Australian Institute of Marine Science - Australia</t>
  </si>
  <si>
    <t>BOM - Australian Bureau Of Meteorology - Australia</t>
  </si>
  <si>
    <t>CSIRO - Commonwealth Scientific and Industrial Research - Australian</t>
  </si>
  <si>
    <t>IMOS - eMarine Information Infrastructure (eMII), University of Tasmania - Australia</t>
  </si>
  <si>
    <t>DGO2 - Direction gÃ©nÃ©rale opÃ©rationnelle de la MobilitÃ© et des Voies hydrauliques â€“ Belgium</t>
  </si>
  <si>
    <t>MDK - Maritieme Dienstverlening en Kust - Belgium</t>
  </si>
  <si>
    <t>RBINS - Royal Belgian Institute of Natural Sciences, Operational Directorate Natural Environment  (ex. MUMM) â€“ Belgium</t>
  </si>
  <si>
    <t>BIOS - Bermuda Institute of Ocean Sciences - Bermuda</t>
  </si>
  <si>
    <t>Bermuda</t>
  </si>
  <si>
    <t>IOBAS - Institude of Oceanology -  Bulgarian Academy of Science - Bulgaria</t>
  </si>
  <si>
    <t>NGO - Sustainable Regional Development and Environmental Protection - Bulgaria</t>
  </si>
  <si>
    <t>BIO - Bedford Institute of Oceanography - Canada</t>
  </si>
  <si>
    <t>Canada</t>
  </si>
  <si>
    <t>DFO - Fisheries and Oceans - Canada</t>
  </si>
  <si>
    <t>DUDO - Dalhousie University Department of Oceanography - US</t>
  </si>
  <si>
    <t>ECGC - Environment  - Canada</t>
  </si>
  <si>
    <t>MLI - Maurice Lamontagne Institute - Canada</t>
  </si>
  <si>
    <t>TAKUVIK - Takuvik Joint International Laboratory, UniversitÃ© Laval (Canada) â€“ CNRS (France)</t>
  </si>
  <si>
    <t>YORKU - York University - Canada</t>
  </si>
  <si>
    <t>FIOSOA - First Institute of Oceanography, State Oceanic Administration - China</t>
  </si>
  <si>
    <t>China</t>
  </si>
  <si>
    <t>SOA - State Oceanographic Administration - China</t>
  </si>
  <si>
    <t>IZOR - Institute of Oceanography and Fisheries - Croatia</t>
  </si>
  <si>
    <t>UNY CYPRUS - Cyprus Oceanography Center - Cyprus</t>
  </si>
  <si>
    <t>Cyprus</t>
  </si>
  <si>
    <t>DaMSA - Danish Maritime Safety Administration - Denmark</t>
  </si>
  <si>
    <t>DCA - Danish Coastal Authority, Ministry of Transport and Energy - Denmark</t>
  </si>
  <si>
    <t>DMI - Danmarks Meteorologiske Institut - Denmark</t>
  </si>
  <si>
    <t>DMIOS - Danish Meteorological Institute, Oceanographic Section - Denmark</t>
  </si>
  <si>
    <t>MSI - Marine Systems Institute - Estonia</t>
  </si>
  <si>
    <t>FMI - Finnish Meteorological Institute - Finland</t>
  </si>
  <si>
    <t>SYKE - Finnish Environment Institute - Finland</t>
  </si>
  <si>
    <t>AMPA - Agency Of Marine Protected Areas - France</t>
  </si>
  <si>
    <t>CEFREM - Centre de Formation et de Recherche sur les Environnement MÃ©diterranÃ©ens - France</t>
  </si>
  <si>
    <t>CEREMA - Centre Etudes et Expertise sur les Risques  Environnement  Mobilite et Amenagement - France</t>
  </si>
  <si>
    <t>COM	CNRS - Center of Oceanology of Marseille - La Seyne Sur Mer - France</t>
  </si>
  <si>
    <t>EAUF - Service public d'information sur l'eau - France</t>
  </si>
  <si>
    <t>ENSTA - Ecole Nationale Superieure des Techniques Avancees - France</t>
  </si>
  <si>
    <t>EPOC - Environnements Et PalÃ©oenvironements OcÃ©aniques</t>
  </si>
  <si>
    <t>IFREMER - Institut FranÃ§ais de Recherche pour l'Exploitation de la Mer - France</t>
  </si>
  <si>
    <t>INSU - Institut National des Sciences de l'Univers - France</t>
  </si>
  <si>
    <t>IPEV - Institut polaire francais Paul-Emile Victor - France</t>
  </si>
  <si>
    <t>IRD - Lâ€™Institut de recherche pour le dÃ©veloppement - France</t>
  </si>
  <si>
    <t>IUEM - Institut Universitaire Europeen de la Mer - France</t>
  </si>
  <si>
    <t>LOCEAN - Laboratoire d'Oceanographie et du Climat - France</t>
  </si>
  <si>
    <t>LOV - Laboratoire Oceanographique de Villefranche - France</t>
  </si>
  <si>
    <t>Meteo France - France</t>
  </si>
  <si>
    <t>MIO - Mediterranean Institute of Oceanography - France</t>
  </si>
  <si>
    <t>SBR - Station Biologique de Roscoff - France</t>
  </si>
  <si>
    <t>SCHAPI - Service central d'hydrometeorologie et d'appui a la prevision des inondations - France</t>
  </si>
  <si>
    <t>SHOM - France</t>
  </si>
  <si>
    <t>AWI - The Alfred Wegener Institute - Germany</t>
  </si>
  <si>
    <t>BSH - Bundesamt fÃ¼r Seeschifffahrt und Hydrographie - Germany</t>
  </si>
  <si>
    <t>GEOMARK - Helmholtz Centre for Ocean Research Kiel - Germany</t>
  </si>
  <si>
    <t>HPA - Hamburg Port Authority - Germany</t>
  </si>
  <si>
    <t>HZG - Helmholtz-Zentrum Geesthacht - Germany</t>
  </si>
  <si>
    <t>IFM - Institute of Oceanography, University of Hamburg - Germany</t>
  </si>
  <si>
    <t>KIELMS - University of Kiel Institute for Marine - Germany</t>
  </si>
  <si>
    <t>WSAL - Waterways and Shipping Authority LÃ¼beck - Germany</t>
  </si>
  <si>
    <t>WSAW - Waterways and Shipping Authority Wilhelmshaven (WSA-WIL) - Germany</t>
  </si>
  <si>
    <t>WSOB - Waterways and Shipping Office Bremerhaven - Germany</t>
  </si>
  <si>
    <t>WSOBR - Waterways and Shipping Office Bremen - Germany</t>
  </si>
  <si>
    <t>WSOC - Waterways and Shipping Office Cuxhaven - Germany</t>
  </si>
  <si>
    <t>WSOD - Waterways and Shipping Office Duisburg-Rhine - Germany</t>
  </si>
  <si>
    <t>WSOE - Waterways and Shipping Board Emden - Germany</t>
  </si>
  <si>
    <t>WSOS - Waterways and Shipping Office Stralsund</t>
  </si>
  <si>
    <t>WSOT - Waterways and Shipping Office Toenning - Germany</t>
  </si>
  <si>
    <t>MESA - Monitoring for Environment &amp; Security in Africa (MESA) - University of Ghana</t>
  </si>
  <si>
    <t>Ghana</t>
  </si>
  <si>
    <t>HCMR - Hellenic Centre for Marine Research, Institute of Oceanography - Greece</t>
  </si>
  <si>
    <t>IRCA - Icelandic Road and Coastal Administration - Iceland</t>
  </si>
  <si>
    <t>INCOIS - Indian National Center for Ocean Information Services - Indian</t>
  </si>
  <si>
    <t>India</t>
  </si>
  <si>
    <t>IPB - Institut Pertanian Bogor - Indonesia</t>
  </si>
  <si>
    <t>Indonesia</t>
  </si>
  <si>
    <t>MI - Marine Institute - Ireland</t>
  </si>
  <si>
    <t>NUIG - National University of Ireland - Galway - Ireland</t>
  </si>
  <si>
    <t>OPW - Office of Public Works of Ireland</t>
  </si>
  <si>
    <t xml:space="preserve">UCG - University College of Galway - Ireland </t>
  </si>
  <si>
    <t>CMRE - Centre for Maritime Research and Experimentation (NATO) - Italy</t>
  </si>
  <si>
    <t>CNR ISMAR - CNR Istitute of Marine Science - Italy</t>
  </si>
  <si>
    <t>CNR ISSIA - CNR Institute of Intelligent Systems for Automation - Italy</t>
  </si>
  <si>
    <t>ENEA Centro Ricerche Ambiente Marino, La Spezia - Italy</t>
  </si>
  <si>
    <t>ISPRA - Istituto Superiore per la Protezione e la Ricerca Ambientale - Italy</t>
  </si>
  <si>
    <t>JRC - Institute for Environment and Sustainability (IES) - Italy</t>
  </si>
  <si>
    <t>OGS - Istituto Nazionale di Oceanografia e di Geofisica Sperimentale - Divisione di Oceanografia - Italy</t>
  </si>
  <si>
    <t>UNITU - UniversitÃ  degli Studi della Tuscia - Italy</t>
  </si>
  <si>
    <t>UPA - CALYPSO - Dip. di Ingegneria Civile, Ambientale, Aerospaziale, dei Materiali, University of Palermo</t>
  </si>
  <si>
    <t>JAMSTEC - Japan Marine Science and Technology Center - Japan</t>
  </si>
  <si>
    <t>Japan</t>
  </si>
  <si>
    <t>MSAJA - Maritime Safety Agency - Japan</t>
  </si>
  <si>
    <t>KIOST - Korea Institute Of Ocean Science &amp; Technology - Korea</t>
  </si>
  <si>
    <t>Korea, Republic of</t>
  </si>
  <si>
    <t>KMA - Korean Meterological Administration - Korea</t>
  </si>
  <si>
    <t>KORDI - Korean Ocean Research and Development Institute - Korea</t>
  </si>
  <si>
    <t>KPRI - Korea Polar Research Institute - Korea</t>
  </si>
  <si>
    <t>LEGMA - Latvian Environment, Geology and Meteorology Agency -  Latvia</t>
  </si>
  <si>
    <t>UOM - CALYPSO - Dept. of Geosciences, University of Malta - Malta</t>
  </si>
  <si>
    <t>Deltares -  Netherlands</t>
  </si>
  <si>
    <t>KNMI - Koninklijk Nederlands Meteorolologisch Instituut - Netherlands</t>
  </si>
  <si>
    <t>RWS - Rijkswaterstaat Waterdienst - Netherlands</t>
  </si>
  <si>
    <t>Shell International Exploration &amp; Production BV - Netherlands</t>
  </si>
  <si>
    <t>METSER - Meteorological Service of New Zealand - New Zealand</t>
  </si>
  <si>
    <t>New Zealand</t>
  </si>
  <si>
    <t>NIWA - National Institute of Water and Atmospheric Research - New Zealand</t>
  </si>
  <si>
    <t>BCCR - Bjerknes Centre for Climate Research - Norway</t>
  </si>
  <si>
    <t>CMR - Christian Michelsen Research - Norway</t>
  </si>
  <si>
    <t>IMR - Institute of Marine Research - Norway</t>
  </si>
  <si>
    <t>MetNo - Norwegian Meteorological Institute - Norway</t>
  </si>
  <si>
    <t>NHS - Norwegian Hydrographic Service - Norway</t>
  </si>
  <si>
    <t>NIVA - Norsk Institutt for Vannforskning - Norway</t>
  </si>
  <si>
    <t>UNBER - University of Bergen - Norway</t>
  </si>
  <si>
    <t>Oil Platform - Private Industry</t>
  </si>
  <si>
    <t>IMWMMB - Institute of Meteorology and Water Management - Poland</t>
  </si>
  <si>
    <t>IOPAS -  Institute of Oceanology of the Polish Academy of Sciences - Poland</t>
  </si>
  <si>
    <t>APA - Agencia Portuguesa do Ambiente - Portugal</t>
  </si>
  <si>
    <t>DGDT - DireÃ§Ã£o-Geral do TerritÃ³rio - Portugal</t>
  </si>
  <si>
    <t>IH - Instituto Hidrografico - Portugal</t>
  </si>
  <si>
    <t>UAC - Universidade dos AÃ§ores - Portugal</t>
  </si>
  <si>
    <t>INFP - National institute for Earth Physics - Romania</t>
  </si>
  <si>
    <t>NIMRD - National Institute for Marine Research and Development - Romania</t>
  </si>
  <si>
    <t>NIRD - GeoEcoMar - Institutul National de Cercetare-Dezvoltare pentru Geologie si Geoecologie - Romania</t>
  </si>
  <si>
    <t>NWAHEM - North-West Regional Administration for Hydrometeorology and Environmental Monitoring - Russia</t>
  </si>
  <si>
    <t>Russian Federation</t>
  </si>
  <si>
    <t>ARSO - Slovenian Environment Agency - Slovenia</t>
  </si>
  <si>
    <t>NIB - National Institute of Biology - Slovenia</t>
  </si>
  <si>
    <t>CEAB â€“ Centre d'Estudis AvanÃ§ats de Blanes - Spain</t>
  </si>
  <si>
    <t>Euskalmet- Basque Goverment - Spain</t>
  </si>
  <si>
    <t>IEO - Spanish Oceanographic Institute - Spain</t>
  </si>
  <si>
    <t>IEOB - IEO/ Balearic Islands Oceanographic Centre - Spain</t>
  </si>
  <si>
    <t>INTECMAR - ConsellerÃ­a do Mar - Xunta de Galicia</t>
  </si>
  <si>
    <t>PdE - Puertos del Estado - Spain</t>
  </si>
  <si>
    <t>PLOCAN - Oceanic Platform of the Canary Islands - Spain</t>
  </si>
  <si>
    <t>PTBAS - Petrobras - Spain</t>
  </si>
  <si>
    <t>SOCIB - Balearic Islands Coastal Observing and Forecasting System</t>
  </si>
  <si>
    <t>UPC - Universitat Politecnica de Catalunya - Spain</t>
  </si>
  <si>
    <t>XG - Xunta Galicia - Spain</t>
  </si>
  <si>
    <t>SMHI - Swedish Meteorological and Hydrological Institute - Sweden</t>
  </si>
  <si>
    <t>TCWB - Central Weather Bureau - Taiwan</t>
  </si>
  <si>
    <t>Taiwan, Province of China</t>
  </si>
  <si>
    <t>GCM - The Ministry of National Defense, General Command of Mapping - Turkey</t>
  </si>
  <si>
    <t>IMS METU - Middle East Technical University - Institute of Marine Sciences - Turkey</t>
  </si>
  <si>
    <t>BPEP - BP Exploration &amp; Production - United Kingdom</t>
  </si>
  <si>
    <t>CEFAS - Centre for Environment, Fisheries &amp; Aquaculture Science - UK</t>
  </si>
  <si>
    <t>ERIC - European contribution to the Argo programme - United Kingdom</t>
  </si>
  <si>
    <t>IOSBL - Institute of Oceanographic Sciences - Bidston Laboratory - United Kingdom</t>
  </si>
  <si>
    <t>Met Office- United Kingdom</t>
  </si>
  <si>
    <t>NERC - Natural Environment Research Council - UK</t>
  </si>
  <si>
    <t>NIO - National Institute of Oceanography - UK</t>
  </si>
  <si>
    <t>NOC - National Oceanography Centre  Southampton - UK</t>
  </si>
  <si>
    <t>NREL - National Renewable Energy Centre - United Kingdom</t>
  </si>
  <si>
    <t>POL - Proudman Oceanographic Laboratory - United Kingdom</t>
  </si>
  <si>
    <t>SAMS - Scottish Marine Biological Association - UK</t>
  </si>
  <si>
    <t>SOC - Southampton Oceanography Centre - UK</t>
  </si>
  <si>
    <t>UKM - United Kingdom Recent Marine Data - UK</t>
  </si>
  <si>
    <t>CMOP - Center for Coastal Margin Observation and Prediction - US</t>
  </si>
  <si>
    <t>United States</t>
  </si>
  <si>
    <t>COL - Consortium for Ocean Leadership - US</t>
  </si>
  <si>
    <t>DISL - Dauphin Island Sea Lab - US</t>
  </si>
  <si>
    <t>DOT CG - US DOT Cost Guard - US</t>
  </si>
  <si>
    <t>ENEC - Enven Energy Corporation - US</t>
  </si>
  <si>
    <t>GSO - University of Rhode Island, Graduate School of Oceanography - US</t>
  </si>
  <si>
    <t>LIMNO - Limno Tech - US</t>
  </si>
  <si>
    <t>MOTEML - Mote Marine Lab &amp; Aquarium - US</t>
  </si>
  <si>
    <t>NCSU - Ocean Observing and Modeling Group - US</t>
  </si>
  <si>
    <t>NERRS - National Estuarine Research Reserve System - US</t>
  </si>
  <si>
    <t>NMFSM - National Marine Fisheries Service, Mississippi Laboratories, Pascagoula Facility - US</t>
  </si>
  <si>
    <t>NOAA - ERL AOML - US</t>
  </si>
  <si>
    <t>NOAA - ERL PMEL - US</t>
  </si>
  <si>
    <t>NOAA - National Oceanic and Atmospheric Administration - US</t>
  </si>
  <si>
    <t>NOAA - NDBC - US</t>
  </si>
  <si>
    <t>NOAA - NODC - US</t>
  </si>
  <si>
    <t>NOO - US Naval Oceanographic Office - US</t>
  </si>
  <si>
    <t>NPSDO - Naval Postgraduate School, Department of Oceanography - US</t>
  </si>
  <si>
    <t>OHSU - Oregon Health &amp; Science University - US</t>
  </si>
  <si>
    <t>OOI - Ocean Observatories Initiative - US</t>
  </si>
  <si>
    <t>OSUCEOAS - Oregon State University, College of Earth, Ocean, and Atmospheric Sciences - US</t>
  </si>
  <si>
    <t>RAMAS - University of Miami RAMAS - US</t>
  </si>
  <si>
    <t>RAYCO - Raytheon Company - US</t>
  </si>
  <si>
    <t>RSUNJ - Rutgers, The State University of New Jersey, Institute of Marine and Coastal Sciences - US</t>
  </si>
  <si>
    <t>SBU - Stony Brook University, School of Marine and Atmospheric Sciences - US</t>
  </si>
  <si>
    <t>SCRIPPS - SCRIPPS Institution of Oceanography - US</t>
  </si>
  <si>
    <t>SIOO - Skidaway Institute of Oceanography - US</t>
  </si>
  <si>
    <t>SOEST - School of Ocean and Earth Science and Technology, University of Hawai'i at Manoa - US</t>
  </si>
  <si>
    <t>TAMUDO - Texas A&amp;M University, Department of Oceanography - US</t>
  </si>
  <si>
    <t>TELEDYNE - Teledyne RD Instruments - US</t>
  </si>
  <si>
    <t>UAFAIRBANKS - University of Alaska Fairbanks - US</t>
  </si>
  <si>
    <t>UCMS - University of Connecticut, Marine Sciences  - US</t>
  </si>
  <si>
    <t>UCSCOSD - University of California, Santa Cruz , Ocean Sciences Department - US</t>
  </si>
  <si>
    <t>UDELAWARE - University of Delaware - US</t>
  </si>
  <si>
    <t>UMDARTMOUTH - University of Massachusetts, Dartmouth - US</t>
  </si>
  <si>
    <t>UNCCSI - UNC Coastal Studies Institute - US</t>
  </si>
  <si>
    <t>UNMD - University of Minnesota Duluth - US</t>
  </si>
  <si>
    <t>UNTW - University of North Carolina Wilmington, Department of Biology and Marine Biology  - US</t>
  </si>
  <si>
    <t>USACE - US Army Corps of Engineers, San Francisco District - US</t>
  </si>
  <si>
    <t>USFCMS - University of South Florida, College of Marine Science - US</t>
  </si>
  <si>
    <t>USGSLSC - United States Geological Survey Leetown Science Center - US</t>
  </si>
  <si>
    <t>USMDMS - University of Southern Mississippi Department of Marine Science - US</t>
  </si>
  <si>
    <t>USUM - University of Michigan - US</t>
  </si>
  <si>
    <t>UW - University of Washington - US</t>
  </si>
  <si>
    <t>UWAPL - University of Washington, Applied Physics Laboratory - US</t>
  </si>
  <si>
    <t>UWM - University of Wisconsin-Milwaukee - US</t>
  </si>
  <si>
    <t>VDOM - Virginia Department of Mines - US</t>
  </si>
  <si>
    <t>WHOI - Woods Hole Oceanographic Institution - US</t>
  </si>
  <si>
    <t>datasetID</t>
  </si>
  <si>
    <t>accessible</t>
  </si>
  <si>
    <t>institution</t>
  </si>
  <si>
    <t>title</t>
  </si>
  <si>
    <t>summary</t>
  </si>
  <si>
    <t>last update</t>
  </si>
  <si>
    <t>TEMP</t>
  </si>
  <si>
    <t>EP_GEO_SDN_TEMP_NN_GR_FEB</t>
  </si>
  <si>
    <t>SeaDataNet</t>
  </si>
  <si>
    <t>SDN Sea Surface Temperature Climatology in February</t>
  </si>
  <si>
    <t>geoserver.emodnet-physics.eu</t>
  </si>
  <si>
    <t>EP_GEO_SDN_TEMP_NN_GR_APR</t>
  </si>
  <si>
    <t>SDN Sea Surface Temperature Climatology in April</t>
  </si>
  <si>
    <t>EP_GEO_SDN_TEMP_NN_GR_MAR</t>
  </si>
  <si>
    <t>SDN Sea Surface Temperature Climatology in March</t>
  </si>
  <si>
    <t>EP_GEO_SDN_TEMP_NN_GR_SEP</t>
  </si>
  <si>
    <t>SDN Sea Surface Temperature Climatology in September</t>
  </si>
  <si>
    <t>EP_GEO_SDN_TEMP_NN_GR_NOV</t>
  </si>
  <si>
    <t>SDN Sea Surface Temperature Climatology in November</t>
  </si>
  <si>
    <t>EP_GEO_SDN_TEMP_NN_GR_JUL</t>
  </si>
  <si>
    <t>SDN Sea Surface Temperature Climatology in July</t>
  </si>
  <si>
    <t>EP_GEO_SDN_TEMP_NN_GR_JAN</t>
  </si>
  <si>
    <t>SDN Sea Surface Temperature Climatology in January</t>
  </si>
  <si>
    <t>EP_GEO_SDN_TEMP_NN_GR_AUG</t>
  </si>
  <si>
    <t>SDN Sea Surface Temperature Climatology in August</t>
  </si>
  <si>
    <t>EP_GEO_SDN_TEMP_NN_GR_DEC</t>
  </si>
  <si>
    <t>SDN Sea Surface Temperature Climatology in December</t>
  </si>
  <si>
    <t>EP_GEO_SDN_TEMP_NN_GR_JUN</t>
  </si>
  <si>
    <t>SDN Sea Surface Temperature Climatology in June</t>
  </si>
  <si>
    <t>EP_GEO_SDN_TEMP_NN_GR_MAY</t>
  </si>
  <si>
    <t>SDN Sea Surface Temperature Climatology in May</t>
  </si>
  <si>
    <t>EP_GEO_SDN_TEMP_NN_GR_OCT</t>
  </si>
  <si>
    <t>SDN Sea Surface Temperature Climatology in October</t>
  </si>
  <si>
    <t>OTHR</t>
  </si>
  <si>
    <t>EP_GEO_NER_OTHR_NN_NN_RAS</t>
  </si>
  <si>
    <t>Natural Earth Raster</t>
  </si>
  <si>
    <t>SLEV</t>
  </si>
  <si>
    <t>EP_GEO_INT_SLEV_TG_TS_ABS</t>
  </si>
  <si>
    <t>EMODnet Physics</t>
  </si>
  <si>
    <t>EMODnet Physics Absolute Sea Level Trends</t>
  </si>
  <si>
    <t>Jun 2020</t>
  </si>
  <si>
    <t>RVFL</t>
  </si>
  <si>
    <t>EP_GEO_INT_RVFL_RS_TS_VAR</t>
  </si>
  <si>
    <t>EMODnet Physics River Runoff variability</t>
  </si>
  <si>
    <t>WIND</t>
  </si>
  <si>
    <t>EP_GEO_INT_WIND_MO_TS_NRT</t>
  </si>
  <si>
    <t>EMODnet Physics Wind direction and speed at sea level</t>
  </si>
  <si>
    <t>EP_GEO_PSM_SLEV_TG_TS_ANO</t>
  </si>
  <si>
    <t>EMODnet Physics Global Sea Level Anomalies</t>
  </si>
  <si>
    <t>EP_GEO_SON_SLEV_GR_TS_TRE</t>
  </si>
  <si>
    <t>EMODnet Physics Global relative Sea Level Trends Regions</t>
  </si>
  <si>
    <t>EP_GEO_PSM_SLEV_FS_PP_NNN</t>
  </si>
  <si>
    <t>EMODnet Physics Collection of the GNSS stations in the SONEL DB</t>
  </si>
  <si>
    <t>ALLP</t>
  </si>
  <si>
    <t>EP_GEO_INT_ALLP_AL_PP_MED</t>
  </si>
  <si>
    <t>EMODnet Physics DB of the platforms in the Mediterranean Sea</t>
  </si>
  <si>
    <t>EP_GEO_INT_ALLP_FB_PP_GLO</t>
  </si>
  <si>
    <t>EMODnet Physics DB of the FerryBox systems</t>
  </si>
  <si>
    <t>EP_GEO_INT_ALLP_DB_PP_GLO</t>
  </si>
  <si>
    <t>EMODnet Physics DB of the Drifting buoys</t>
  </si>
  <si>
    <t>EP_GEO_INT_TEMP_AL_PP_GLO</t>
  </si>
  <si>
    <t>EMODnet Physics DB of the platforms collecting Temperature in the water column</t>
  </si>
  <si>
    <t>EP_GEO_INT_TEMP_AR_PP_GLO</t>
  </si>
  <si>
    <t>EMODnet Physics DB of the ARGO</t>
  </si>
  <si>
    <t>EP_GEO_INT_TEMP_OT_PP_GLO</t>
  </si>
  <si>
    <t>EMODnet Physics DB of the platforms outside European Seas</t>
  </si>
  <si>
    <t>EP_GEO_INT_ALLP_AL_PP_JS3</t>
  </si>
  <si>
    <t>EMODnet Physics DB of the JERICONext project platforms</t>
  </si>
  <si>
    <t>EP_GEO_PSM_SLEV_TG_PP_GLO</t>
  </si>
  <si>
    <t>EMODnet Physics DB of all stations in the PSMSL database</t>
  </si>
  <si>
    <t>OPTS</t>
  </si>
  <si>
    <t>EP_GEO_INT_OPTS_AL_PP_GLO</t>
  </si>
  <si>
    <t>EMODnet Physics DB of the platforms collecting Optical data</t>
  </si>
  <si>
    <t>EP_GEO_INT_ALLP_MO_PP_GLO</t>
  </si>
  <si>
    <t>EMODnet Physics DB of the mooring</t>
  </si>
  <si>
    <t>EP_GEO_INT_ALLP_AL_PP_ATL</t>
  </si>
  <si>
    <t>EMODnet Physics DB of the platforms in the Atlantic Ocean</t>
  </si>
  <si>
    <t>EMODnet Physics DB of the platforms</t>
  </si>
  <si>
    <t>EP_GEO_PSM_SLEV_TG_TS_TRE</t>
  </si>
  <si>
    <t>EMODnet Physics Global relative Sea Level Trends</t>
  </si>
  <si>
    <t>EP_GEO_INT_ALLP_AL_PP_BAL</t>
  </si>
  <si>
    <t>EMODnet Physics DB of the platforms in the Baltic Sea</t>
  </si>
  <si>
    <t>EP_GEO_INT_ALLP_HF_PP_GLO</t>
  </si>
  <si>
    <t>EMODnet Physics DB of the High Frequency Radars</t>
  </si>
  <si>
    <t>WAVE</t>
  </si>
  <si>
    <t>EP_GEO_INT_WAVE_AL_PP_GLO</t>
  </si>
  <si>
    <t>EMODnet Physics DB of the platforms collecting Wave parameters</t>
  </si>
  <si>
    <t>EP_GEO_INT_SLEV_AL_PP_GLO</t>
  </si>
  <si>
    <t>EMODnet Physics DB of the platforms collecting SLEV</t>
  </si>
  <si>
    <t>ATMS</t>
  </si>
  <si>
    <t>EP_GEO_INT_ATMS_AL_PP_GLO</t>
  </si>
  <si>
    <t>EMODnet Physics DB of the platforms collecting atmospheric and meteorological data at sea level</t>
  </si>
  <si>
    <t>UWNO</t>
  </si>
  <si>
    <t>EP_GEO_INT_UWNO_AL_PP_GLO</t>
  </si>
  <si>
    <t>EMODnet Physics collection of platforms collecting under water noise data (SPL)</t>
  </si>
  <si>
    <t>EP_GEO_INT_LHAT_AL_PP_GLO</t>
  </si>
  <si>
    <t>EMODnet Physics DB of the platforms collecting Light Attenuation</t>
  </si>
  <si>
    <t>EP_GEO_INT_BGCP_AL_PP_GLO</t>
  </si>
  <si>
    <t>EMODnet Physics DB of the platforms collecting BioGeoChemical parameters</t>
  </si>
  <si>
    <t>EP_GEO_INT_ALLP_AL_PP_ARC</t>
  </si>
  <si>
    <t>EMODnet Physics DB of the platforms in the Arctic Sea</t>
  </si>
  <si>
    <t>HCXX</t>
  </si>
  <si>
    <t>EP_GEO_INT_HCXX_AL_PP_GLO</t>
  </si>
  <si>
    <t>EMODnet Physics DB of the platforms collecting water currents</t>
  </si>
  <si>
    <t>EP_GEO_INT_ALLP_AP_PP_GLO</t>
  </si>
  <si>
    <t>EMODnet Physics DB of the profiling platforms</t>
  </si>
  <si>
    <t>EP_GEO_INT_ALLP_AL_PP_BLS</t>
  </si>
  <si>
    <t>EMODnet Physics DB of the platforms in the Black Sea</t>
  </si>
  <si>
    <t>EP_GEO_INT_WIND_AL_PP_GLO</t>
  </si>
  <si>
    <t>EMODnet Physics DB of the platforms collecting WIND data</t>
  </si>
  <si>
    <t>EP_GEO_INT_WIND_GL_PP_GLO</t>
  </si>
  <si>
    <t>EMODnet Physics DB of the gliders</t>
  </si>
  <si>
    <t>EP_GEO_INT_ALLP_AL_PP_NWS</t>
  </si>
  <si>
    <t>EMODnet Physics DB of the platforms in the North West Shelf / North Sea</t>
  </si>
  <si>
    <t>EP_GEO_INT_RVFL_FS_PP_GLO</t>
  </si>
  <si>
    <t>EMODnet Physics DB of the river gauging stations</t>
  </si>
  <si>
    <t>EP_GEO_INT_ALLP_AL_PP_GLO</t>
  </si>
  <si>
    <t>dat_platformmapcache</t>
  </si>
  <si>
    <t>SIEX</t>
  </si>
  <si>
    <t>EP_GEO_INT_SIEX_SA_GR_SHH</t>
  </si>
  <si>
    <t>ice_edge_sh</t>
  </si>
  <si>
    <t>EP_GEO_GRD_RVFL_FS_PP_GLO</t>
  </si>
  <si>
    <t>GRDC</t>
  </si>
  <si>
    <t>Global Runoff Data Center collection of the European river gauging station available in EMODnet Physics</t>
  </si>
  <si>
    <t>EP_GEO_INT_SICE_SA_GR_NHH</t>
  </si>
  <si>
    <t>ice_edge_nh</t>
  </si>
  <si>
    <t>EP_GEO_INT_UWNO_XX_GR_INR</t>
  </si>
  <si>
    <t>EMODnet Physics European Impulsive Noise Events Registry</t>
  </si>
  <si>
    <t>EP_GEO_INT_UWNO_XX_VC_INR</t>
  </si>
  <si>
    <t>EMODnet Physics Impulsive Noise events Registry Values Codes</t>
  </si>
  <si>
    <t>EP_GEO_INT_UWNO_XX_PD_INR</t>
  </si>
  <si>
    <t>EMODnet Physics Impulsive Noise events Registry Pulse Days</t>
  </si>
  <si>
    <t>EP_GEO_WSEA_OTHR_NN_GR_GLO</t>
  </si>
  <si>
    <t>World Sea Basins</t>
  </si>
  <si>
    <t>EP_GEO_WSEA_OTHR_NN_GR_EUR</t>
  </si>
  <si>
    <t>World Sea Atlas - Reference for European Sea Basins</t>
  </si>
  <si>
    <t>EP_GEO_ICES_ALLP_AL_PP_GLO</t>
  </si>
  <si>
    <t>PhysicsICES</t>
  </si>
  <si>
    <t>EP_GEO_EXT_UWNO_XX_GR_INR</t>
  </si>
  <si>
    <t>EP_UWN_BASEDATA_SRC</t>
  </si>
  <si>
    <t>EP_GEO_INT_HCXX_HF_GR_EUR</t>
  </si>
  <si>
    <t>EMODnetPhysics_HFR_CurrentFieldMaps_Europe</t>
  </si>
  <si>
    <t xml:space="preserve">EP_DB_TEMP_LAST_MONTH </t>
  </si>
  <si>
    <t>EMODnet Physics TEMP as collected by Drifting buoys during last 30 days</t>
  </si>
  <si>
    <t>TRAJ</t>
  </si>
  <si>
    <t>EP_DB_TRAJ_LAST_MONTH</t>
  </si>
  <si>
    <t>EMODnet Physics DB of the position of the Drifting buoys during past 30 days</t>
  </si>
  <si>
    <t>BDC_Summary_FV_NRT</t>
  </si>
  <si>
    <t>Berring Data Collective</t>
  </si>
  <si>
    <t>A summary of oceanographic data from fishing vessels and gears</t>
  </si>
  <si>
    <t>A summary of all data is displayed here, with one row per fishing tow and summary statistics. Corresponding detailed data can be found in the corresponding ERDDAPs and linked via tow_ID.</t>
  </si>
  <si>
    <t>BGC</t>
  </si>
  <si>
    <t>EP_ERD_SOO_BIOA_NN_NN_J18</t>
  </si>
  <si>
    <t>Virginia Institute of Marine Science</t>
  </si>
  <si>
    <t>ASPeCt-Bio: Chlorophyll a in Antarctic sea ice from historical ice core dataset</t>
  </si>
  <si>
    <t>ASPeCt-Bio: Chlorophyll a in Antarctic sea ice from historical ice core dataset. Virginia Institute of Marine Science data from a local source.</t>
  </si>
  <si>
    <t>BDC_Binned_FV</t>
  </si>
  <si>
    <t>Binned oceanographic data from fishing vessels and gears</t>
  </si>
  <si>
    <t>Ocean data collected via fishing vessels binned to 10 nm grid in order to provide an added level of anonomyzation. Basic QC routine has been applied, and all flagged data is removed.</t>
  </si>
  <si>
    <t>EP_ERD_LAM_RVFL_RF_TS_PRX</t>
  </si>
  <si>
    <t>ZENODO_3250980</t>
  </si>
  <si>
    <t>ETH Zurich, Switzerland</t>
  </si>
  <si>
    <t>Dissolved seawater chromium (Cr) concentrations and stable isotope compositions measured on samples collected with a trace metal clean rosette system in the Southern Ocean</t>
  </si>
  <si>
    <t>Dissolved seawater chromium (Cr) concentrations and stable isotope compositions measured on samples collected with a trace metal clean rosette system in the Southern Ocean. Stations TM 7 to TM 12 reflect a north-south transect from Hobart, Tasmania to Mertz Glacier in Antarctica. Stations TM 14 and TM 15 neighbour the Balleny Islands. Stations TM 18 and TM 20 are located in the Drake Passage. Water samples were collected down to a depth of 1000 metres. The water was filtered in a class 100 clean container aboard the ship through pre-rinsed Supor Acropak capsule filters (0.2 um). Subsequently the samples were acidified and stored at a pH &lt; 2 for several months prior to analysis. Reported values therefore represent bulk seawater chromium (Cr III and Cr VI). The data was obtained using the double-spike technique.</t>
  </si>
  <si>
    <t>EMODNET_SEA_LEVEL_MONTHLY_MEAN</t>
  </si>
  <si>
    <t>SSALTO/DUACS Delayed-Time Level-4 sea surface height and derived variables measured by multi-satellite altimetry observations over Global Ocean.</t>
  </si>
  <si>
    <t>EMODNET_SEA_LEVEL_MONTHLY_MEAN_DESEASONALIZED</t>
  </si>
  <si>
    <t>Data from a local source.</t>
  </si>
  <si>
    <t>EMODNET_SEA_LEVEL_199301_201910_TREND</t>
  </si>
  <si>
    <t>PSMSL</t>
  </si>
  <si>
    <t>EP_TDS_SDN_TEMP_XX_GR_CLI_ARCTIC</t>
  </si>
  <si>
    <t>Institute of Marine Research, Norwegian Marine Data Centre</t>
  </si>
  <si>
    <t>EMODnet Physics - Arctic Sea Surface Temperature Climatology (1900-2014) - GridSeriesObservation - based on the SeaDataNet aggregated dataset</t>
  </si>
  <si>
    <t>No comment. Institute of Marine Research, Norwegian Marine Data Centre data from a local source.</t>
  </si>
  <si>
    <t>PSAL</t>
  </si>
  <si>
    <t>EP_ERD_INT_AMON_AL_PR_NRT</t>
  </si>
  <si>
    <t>EMODnet Physics - Collection of Absolute Salinity (AMON) Profiles -  MultiPointProfileObservation</t>
  </si>
  <si>
    <t>Absolute Salinity (AMON) Profiles. EMODnet Physics data from a local source.</t>
  </si>
  <si>
    <t>EP_ERD_INT_DRYT_AL_TS_NRT</t>
  </si>
  <si>
    <t>EMODnet Physics - Collection of Air Temperature In Dry Bulb (DRYT) TimeSeries -  MultiPointTimeSeriesObservation</t>
  </si>
  <si>
    <t>Air Temperature In Dry Bulb (DRYT) TimeSeries. EMODnet Physics data from a local source.</t>
  </si>
  <si>
    <t>EP_ERD_INT_WETT_AL_TS_NRT</t>
  </si>
  <si>
    <t>EMODnet Physics - Collection of Air Temperature In Wet Bulb (WETT) TimeSeries -  MultiPointTimeSeriesObservation</t>
  </si>
  <si>
    <t>Air Temperature In Wet Bulb (WETT) TimeSeries. EMODnet Physics data from a local source.</t>
  </si>
  <si>
    <t>EP_ERD_INT_ATMP_AL_TS_NRT</t>
  </si>
  <si>
    <t>EMODnet Physics - Collection of Atmospheric Pressure At Altitude (ATMP) TimeSeries -  MultiPointTimeSeriesObservation</t>
  </si>
  <si>
    <t>Atmospheric Pressure At Altitude (ATMP) TimeSeries. EMODnet Physics data from a local source.</t>
  </si>
  <si>
    <t>EP_ERD_INT_ATMS_AL_TS_NRT</t>
  </si>
  <si>
    <t>EMODnet Physics - Collection of Atmospheric Pressure At Sea Level (ATMS) TimeSeries -  MultiPointTimeSeriesObservation</t>
  </si>
  <si>
    <t>Atmospheric Pressure At Sea Level (ATMS) TimeSeries. EMODnet Physics data from a local source.</t>
  </si>
  <si>
    <t>EP_ERD_INT_ATPT_AL_TS_NRT</t>
  </si>
  <si>
    <t>EMODnet Physics - Collection of Atmospheric Pressure Hourly Tendency (ATPT) TimeSeries -  MultiPointTimeSeriesObservation</t>
  </si>
  <si>
    <t>Atmospheric Pressure Hourly Tendency (ATPT) TimeSeries. EMODnet Physics data from a local source.</t>
  </si>
  <si>
    <t>EP_ERD_INT_VH110_AL_TS_NRT</t>
  </si>
  <si>
    <t>EMODnet Physics - Collection of Average Height Highest 1/10 Wave (H1/10) (VH110) TimeSeries -  MultiPointTimeSeriesObservation</t>
  </si>
  <si>
    <t>Average Height Highest 1/10 Wave (H1/10) (VH110) TimeSeries. EMODnet Physics data from a local source.</t>
  </si>
  <si>
    <t>EP_ERD_INT_VAVH_AL_TS_NRT</t>
  </si>
  <si>
    <t>EMODnet Physics - Collection of Average Height Highest 1/3 Wave (H1/3) (VAVH) TimeSeries -  MultiPointTimeSeriesObservation</t>
  </si>
  <si>
    <t>Average Height Highest 1/3 Wave (H1/3) (VAVH) TimeSeries. EMODnet Physics data from a local source.</t>
  </si>
  <si>
    <t>EP_ERD_INT_VT110_AL_TS_NRT</t>
  </si>
  <si>
    <t>EMODnet Physics - Collection of Average Period Highest 1/10 Wave (T1/10) (VT110) TimeSeries -  MultiPointTimeSeriesObservation</t>
  </si>
  <si>
    <t>Average Period Highest 1/10 Wave (T1/10) (VT110) TimeSeries. EMODnet Physics data from a local source.</t>
  </si>
  <si>
    <t>EP_ERD_INT_VAVT_AL_TS_NRT</t>
  </si>
  <si>
    <t>EMODnet Physics - Collection of Average Period Highest 1/3 Wave (T1/3) (VAVT) TimeSeries -  MultiPointTimeSeriesObservation</t>
  </si>
  <si>
    <t>Average Period Highest 1/3 Wave (T1/3) (VAVT) TimeSeries. EMODnet Physics data from a local source.</t>
  </si>
  <si>
    <t>EP_ERD_INT_VHZA_AL_TS_NRT</t>
  </si>
  <si>
    <t>EMODnet Physics - Collection of Average Zero Crossing Wave Height (Hzm) (VHZA) TimeSeries -  MultiPointTimeSeriesObservation</t>
  </si>
  <si>
    <t>Average Zero Crossing Wave Height (Hzm) (VHZA) TimeSeries. EMODnet Physics data from a local source.</t>
  </si>
  <si>
    <t>EP_ERD_INT_VTZA_AL_TS_NRT</t>
  </si>
  <si>
    <t>EMODnet Physics - Collection of Average Zero Crossing Wave Period (Tz) (VTZA) TimeSeries -  MultiPointTimeSeriesObservation</t>
  </si>
  <si>
    <t>Average Zero Crossing Wave Period (Tz) (VTZA) TimeSeries. EMODnet Physics data from a local source.</t>
  </si>
  <si>
    <t>EP_ERD_INT_WBFO_AL_TS_NRT</t>
  </si>
  <si>
    <t>EMODnet Physics - Collection of Beaufort Wind Force (WBFO) TimeSeries -  MultiPointTimeSeriesObservation</t>
  </si>
  <si>
    <t>Beaufort Wind Force (WBFO) TimeSeries. EMODnet Physics data from a local source.</t>
  </si>
  <si>
    <t>EP_ERD_INT_VCSP_AL_TS_NRT</t>
  </si>
  <si>
    <t>EMODnet Physics - Collection of Bottom-top Current Component (VCSP) TimeSeries -  MultiPointTimeSeriesObservation</t>
  </si>
  <si>
    <t>Bottom-top Current Component (VCSP) TimeSeries. EMODnet Physics data from a local source.</t>
  </si>
  <si>
    <t>EP_ERD_INT_FLU2_AL_PR_NRT</t>
  </si>
  <si>
    <t>EMODnet Physics - Collection of Chlorophyll-a Fluorescence (FLU2) Profiles -  MultiPointProfileObservation</t>
  </si>
  <si>
    <t>Chlorophyll-a Fluorescence (FLU2) Profiles. EMODnet Physics data from a local source.</t>
  </si>
  <si>
    <t>EP_ERD_INT_FLU2_AL_TS_NRT</t>
  </si>
  <si>
    <t>EMODnet Physics - Collection of Chlorophyll-a Fluorescence (FLU2) TimeSeries -  MultiPointTimeSeriesObservation</t>
  </si>
  <si>
    <t>Chlorophyll-a Fluorescence (FLU2) TimeSeries. EMODnet Physics data from a local source.</t>
  </si>
  <si>
    <t>EP_ERD_INT_PCO2_AL_PR_NRT</t>
  </si>
  <si>
    <t>EMODnet Physics - Collection of CO2 Partial Pressure (PCO2) Profiles -  MultiPointProfileObservation</t>
  </si>
  <si>
    <t>CO2 Partial Pressure (PCO2) Profiles. EMODnet Physics data from a local source.</t>
  </si>
  <si>
    <t>EP_ERD_INT_PCO2_AL_TS_NRT</t>
  </si>
  <si>
    <t>EMODnet Physics - Collection of CO2 Partial Pressure (PCO2) TimeSeries -  MultiPointTimeSeriesObservation</t>
  </si>
  <si>
    <t>CO2 Partial Pressure (PCO2) TimeSeries. EMODnet Physics data from a local source.</t>
  </si>
  <si>
    <t>EP_ERD_INT_CDOM_AL_PR_NRT</t>
  </si>
  <si>
    <t>EMODnet Physics - Collection of Colored Dissolved Organic Matter (CDOM) Profiles -  MultiPointProfileObservation</t>
  </si>
  <si>
    <t>Colored Dissolved Organic Matter (CDOM) Profiles. EMODnet Physics data from a local source.</t>
  </si>
  <si>
    <t>EP_ERD_INT_CDOM_AL_TS_NRT</t>
  </si>
  <si>
    <t>EMODnet Physics - Collection of Colored Dissolved Organic Matter (CDOM) TimeSeries -  MultiPointTimeSeriesObservation</t>
  </si>
  <si>
    <t>Colored Dissolved Organic Matter (CDOM) TimeSeries. EMODnet Physics data from a local source.</t>
  </si>
  <si>
    <t>EP_ERD_INT_HCDT_AL_PR_NRT</t>
  </si>
  <si>
    <t>EMODnet Physics - Collection of Current To Direction Relative True North (HCDT) Profiles -  MultiPointProfileObservation</t>
  </si>
  <si>
    <t>Current To Direction Relative True North (HCDT) Profiles. EMODnet Physics data from a local source.</t>
  </si>
  <si>
    <t>EP_ERD_INT_HCDT_AL_TS_NRT</t>
  </si>
  <si>
    <t>EMODnet Physics - Collection of Current To Direction Relative True North (HCDT) TimeSeries -  MultiPointTimeSeriesObservation</t>
  </si>
  <si>
    <t>Current To Direction Relative True North (HCDT) TimeSeries. EMODnet Physics data from a local source.</t>
  </si>
  <si>
    <t>EP_ERD_INT_PRRD_AL_TS_NRT</t>
  </si>
  <si>
    <t>EMODnet Physics - Collection of Daily Precipitation Rate (liquid Water Equivalent) (PRRD) TimeSeries -  MultiPointTimeSeriesObservation</t>
  </si>
  <si>
    <t>Daily Precipitation Rate (liquid Water Equivalent) (PRRD) TimeSeries. EMODnet Physics data from a local source.</t>
  </si>
  <si>
    <t>EP_ERD_INT_DEWT_AL_TS_NRT</t>
  </si>
  <si>
    <t>EMODnet Physics - Collection of Dew Point Temperature (DEWT) TimeSeries -  MultiPointTimeSeriesObservation</t>
  </si>
  <si>
    <t>Dew Point Temperature (DEWT) TimeSeries. EMODnet Physics data from a local source.</t>
  </si>
  <si>
    <t>EP_ERD_INT_STHETA1_AL_TS_NRT</t>
  </si>
  <si>
    <t>EMODnet Physics - Collection of Directional Spread Around THETA1 (STHETA1) TimeSeries -  MultiPointTimeSeriesObservation</t>
  </si>
  <si>
    <t>Directional Spread Around THETA1 (STHETA1) TimeSeries. EMODnet Physics data from a local source.</t>
  </si>
  <si>
    <t>EP_ERD_INT_STHETA2_AL_TS_NRT</t>
  </si>
  <si>
    <t>EMODnet Physics - Collection of Directional Spread Around THETA2 (STHETA2) TimeSeries -  MultiPointTimeSeriesObservation</t>
  </si>
  <si>
    <t>Directional Spread Around THETA2 (STHETA2) TimeSeries. EMODnet Physics data from a local source.</t>
  </si>
  <si>
    <t>EP_ERD_INT_DOX1_AL_PR_NRT</t>
  </si>
  <si>
    <t>EMODnet Physics - Collection of Dissolved Oxygen (DOX1) Profiles -  MultiPointProfileObservation</t>
  </si>
  <si>
    <t>Dissolved Oxygen (DOX1) Profiles. EMODnet Physics data from a local source.</t>
  </si>
  <si>
    <t>EP_ERD_INT_DOX1_AL_TS_NRT</t>
  </si>
  <si>
    <t>EMODnet Physics - Collection of Dissolved Oxygen (DOX1) TimeSeries -  MultiPointTimeSeriesObservation</t>
  </si>
  <si>
    <t>Dissolved Oxygen (DOX1) TimeSeries. EMODnet Physics data from a local source.</t>
  </si>
  <si>
    <t>EP_ERD_INT_DOX2_AL_PR_NRT</t>
  </si>
  <si>
    <t>EMODnet Physics - Collection of Dissolved Oxygen (DOX2) Profiles -  MultiPointProfileObservation</t>
  </si>
  <si>
    <t>Dissolved Oxygen (DOX2) Profiles. EMODnet Physics data from a local source.</t>
  </si>
  <si>
    <t>EP_ERD_INT_DOX2_AL_TS_NRT</t>
  </si>
  <si>
    <t>EMODnet Physics - Collection of Dissolved Oxygen (DOX2) TimeSeries -  MultiPointTimeSeriesObservation</t>
  </si>
  <si>
    <t>Dissolved Oxygen (DOX2) TimeSeries. EMODnet Physics data from a local source.</t>
  </si>
  <si>
    <t>EP_ERD_INT_DOXY_AL_PR_NRT</t>
  </si>
  <si>
    <t>EMODnet Physics - Collection of Dissolved Oxygen (DOXY) Profiles -  MultiPointProfileObservation</t>
  </si>
  <si>
    <t>Dissolved Oxygen (DOXY) Profiles. EMODnet Physics data from a local source.</t>
  </si>
  <si>
    <t>EP_ERD_INT_DOXY_AL_TS_NRT</t>
  </si>
  <si>
    <t>EMODnet Physics - Collection of Dissolved Oxygen (DOXY) TimeSeries -  MultiPointTimeSeriesObservation</t>
  </si>
  <si>
    <t>Dissolved Oxygen (DOXY) TimeSeries. EMODnet Physics data from a local source.</t>
  </si>
  <si>
    <t>EP_ERD_INT_CNDC_AL_PR_NRT</t>
  </si>
  <si>
    <t>EMODnet Physics - Collection of Electrical Conductivity (CNDC) Profiles -  MultiPointProfileObservation</t>
  </si>
  <si>
    <t>Electrical Conductivity (CNDC) Profiles. EMODnet Physics data from a local source.</t>
  </si>
  <si>
    <t>EP_ERD_INT_CNDC_AL_TS_NRT</t>
  </si>
  <si>
    <t>EMODnet Physics - Collection of Electrical Conductivity (CNDC) TimeSeries -  MultiPointTimeSeriesObservation</t>
  </si>
  <si>
    <t>Electrical Conductivity (CNDC) TimeSeries. EMODnet Physics data from a local source.</t>
  </si>
  <si>
    <t>EP_ERD_INT_VEMH_AL_TS_NRT</t>
  </si>
  <si>
    <t>EMODnet Physics - Collection of Estimated Maximum Wave Height (VEMH) TimeSeries -  MultiPointTimeSeriesObservation</t>
  </si>
  <si>
    <t>Estimated Maximum Wave Height (VEMH) TimeSeries. EMODnet Physics data from a local source.</t>
  </si>
  <si>
    <t>EP_ERD_INT_FLU3_AL_TS_NRT</t>
  </si>
  <si>
    <t>EMODnet Physics - Collection of Fluorescence (FLU3) TimeSeries -  MultiPointTimeSeriesObservation</t>
  </si>
  <si>
    <t>Fluorescence (FLU3) TimeSeries. EMODnet Physics data from a local source.</t>
  </si>
  <si>
    <t>EP_ERD_INT_FLUO_AL_TS_NRT</t>
  </si>
  <si>
    <t>EMODnet Physics - Collection of Fluorescence (FLUO) TimeSeries -  MultiPointTimeSeriesObservation</t>
  </si>
  <si>
    <t>Fluorescence (FLUO) TimeSeries. EMODnet Physics data from a local source.</t>
  </si>
  <si>
    <t>EP_ERD_INT_VGTA_AL_TS_NRT</t>
  </si>
  <si>
    <t>EMODnet Physics - Collection of Generic Average Wave Period (VGTA) TimeSeries -  MultiPointTimeSeriesObservation</t>
  </si>
  <si>
    <t>Generic Average Wave Period (VGTA) TimeSeries. EMODnet Physics data from a local source.</t>
  </si>
  <si>
    <t>EP_ERD_INT_VGHS_AL_TS_NRT</t>
  </si>
  <si>
    <t>EMODnet Physics - Collection of Generic Significant Wave Height (Hs) (VGHS) TimeSeries -  MultiPointTimeSeriesObservation</t>
  </si>
  <si>
    <t>Generic Significant Wave Height (Hs) (VGHS) TimeSeries. EMODnet Physics data from a local source.</t>
  </si>
  <si>
    <t>EP_ERD_INT_GDIR_AL_TS_NRT</t>
  </si>
  <si>
    <t>EMODnet Physics - Collection of Gust Wind From Direction Relative True North (GDIR) TimeSeries -  MultiPointTimeSeriesObservation</t>
  </si>
  <si>
    <t>Gust Wind From Direction Relative True North (GDIR) TimeSeries. EMODnet Physics data from a local source.</t>
  </si>
  <si>
    <t>EP_ERD_INT_GSPD_AL_TS_NRT</t>
  </si>
  <si>
    <t>EMODnet Physics - Collection of Gust Wind Speed (GSPD) TimeSeries -  MultiPointTimeSeriesObservation</t>
  </si>
  <si>
    <t>Gust Wind Speed (GSPD) TimeSeries. EMODnet Physics data from a local source.</t>
  </si>
  <si>
    <t>EP_ERD_INT_ALTS_AL_TS_NRT</t>
  </si>
  <si>
    <t>EMODnet Physics - Collection of Height Above Mean Sea Level (ALTS) TimeSeries -  MultiPointTimeSeriesObservation</t>
  </si>
  <si>
    <t>Height Above Mean Sea Level (ALTS) TimeSeries. EMODnet Physics data from a local source.</t>
  </si>
  <si>
    <t>EP_ERD_INT_HCSP_AL_PR_NRT</t>
  </si>
  <si>
    <t>EMODnet Physics - Collection of Horizontal Current Speed (HCSP) Profiles -  MultiPointProfileObservation</t>
  </si>
  <si>
    <t>Horizontal Current Speed (HCSP) Profiles. EMODnet Physics data from a local source.</t>
  </si>
  <si>
    <t>EP_ERD_INT_HCSP_AL_TS_NRT</t>
  </si>
  <si>
    <t>EMODnet Physics - Collection of Horizontal Current Speed (HCSP) TimeSeries -  MultiPointTimeSeriesObservation</t>
  </si>
  <si>
    <t>Horizontal Current Speed (HCSP) TimeSeries. EMODnet Physics data from a local source.</t>
  </si>
  <si>
    <t>EP_ERD_INT_WSPD_AL_TS_NRT</t>
  </si>
  <si>
    <t>EMODnet Physics - Collection of Horizontal Wind Speed (WSPD) TimeSeries -  MultiPointTimeSeriesObservation</t>
  </si>
  <si>
    <t>Horizontal Wind Speed (WSPD) TimeSeries. EMODnet Physics data from a local source.</t>
  </si>
  <si>
    <t>EP_ERD_INT_PRRT_AL_TS_NRT</t>
  </si>
  <si>
    <t>EMODnet Physics - Collection of Hourly Precipitation Rate (liquid Water Equivalent) (PRRT) TimeSeries -  MultiPointTimeSeriesObservation</t>
  </si>
  <si>
    <t>Hourly Precipitation Rate (liquid Water Equivalent) (PRRT) TimeSeries. EMODnet Physics data from a local source.</t>
  </si>
  <si>
    <t>EP_ERD_INT_LGHT_AL_PR_NRT</t>
  </si>
  <si>
    <t>EMODnet Physics - Collection of Immerged Incoming Photosynthetic Active Radiation (LGHT) Profiles -  MultiPointProfileObservation</t>
  </si>
  <si>
    <t>Immerged Incoming Photosynthetic Active Radiation (LGHT) Profiles. EMODnet Physics data from a local source.</t>
  </si>
  <si>
    <t>EP_ERD_INT_LGHT_AL_TS_NRT</t>
  </si>
  <si>
    <t>EMODnet Physics - Collection of Immerged Incoming Photosynthetic Active Radiation (LGHT) TimeSeries -  MultiPointTimeSeriesObservation</t>
  </si>
  <si>
    <t>Immerged Incoming Photosynthetic Active Radiation (LGHT) TimeSeries. EMODnet Physics data from a local source.</t>
  </si>
  <si>
    <t>EP_ERD_INT_TUR2_AL_TS_NRT</t>
  </si>
  <si>
    <t>EMODnet Physics - Collection of Light Attenuation Coefficient (TUR2) TimeSeries -  MultiPointTimeSeriesObservation</t>
  </si>
  <si>
    <t>Light Attenuation Coefficient (TUR2) TimeSeries. EMODnet Physics data from a local source.</t>
  </si>
  <si>
    <t>EP_ERD_INT_TUR3_AL_PR_NRT</t>
  </si>
  <si>
    <t>EMODnet Physics - Collection of Light Transmission (TUR3) Profiles -  MultiPointProfileObservation</t>
  </si>
  <si>
    <t>Light Transmission (TUR3) Profiles. EMODnet Physics data from a local source.</t>
  </si>
  <si>
    <t>EP_ERD_INT_LINC_AL_TS_NRT</t>
  </si>
  <si>
    <t>EMODnet Physics - Collection of Longwave/atmospheric Incoming Radiation (LINC) TimeSeries -  MultiPointTimeSeriesObservation</t>
  </si>
  <si>
    <t>Longwave/atmospheric Incoming Radiation (LINC) TimeSeries. EMODnet Physics data from a local source.</t>
  </si>
  <si>
    <t>EP_ERD_INT_VCMX_AL_TS_NRT</t>
  </si>
  <si>
    <t>EMODnet Physics - Collection of Maximum Crest Trough Wave Height (Hc,max) (VCMX) TimeSeries -  MultiPointTimeSeriesObservation</t>
  </si>
  <si>
    <t>Maximum Crest Trough Wave Height (Hc,max) (VCMX) TimeSeries. EMODnet Physics data from a local source.</t>
  </si>
  <si>
    <t>EP_ERD_INT_VTMX_AL_TS_NRT</t>
  </si>
  <si>
    <t>EMODnet Physics - Collection of Maximum Wave Period (Tmax) (VTMX) TimeSeries -  MultiPointTimeSeriesObservation</t>
  </si>
  <si>
    <t>Maximum Wave Period (Tmax) (VTMX) TimeSeries. EMODnet Physics data from a local source.</t>
  </si>
  <si>
    <t>EP_ERD_INT_VST1_AL_TS_NRT</t>
  </si>
  <si>
    <t>EMODnet Physics - Collection of Maximum Wave Steepness (VST1) TimeSeries -  MultiPointTimeSeriesObservation</t>
  </si>
  <si>
    <t>Maximum Wave Steepness (VST1) TimeSeries. EMODnet Physics data from a local source.</t>
  </si>
  <si>
    <t>EP_ERD_INT_VZMX_AL_TS_NRT</t>
  </si>
  <si>
    <t>EMODnet Physics - Collection of Maximum Zero Crossing Wave Height (Hmax) (VZMX) TimeSeries -  MultiPointTimeSeriesObservation</t>
  </si>
  <si>
    <t>Maximum Zero Crossing Wave Height (Hmax) (VZMX) TimeSeries. EMODnet Physics data from a local source.</t>
  </si>
  <si>
    <t>EP_ERD_INT_VMDR_AL_TS_NRT</t>
  </si>
  <si>
    <t>EMODnet Physics - Collection of Mean Wave Direction From (Mdir) (VMDR) TimeSeries -  MultiPointTimeSeriesObservation</t>
  </si>
  <si>
    <t>Mean Wave Direction From (Mdir) (VMDR) TimeSeries. EMODnet Physics data from a local source.</t>
  </si>
  <si>
    <t>EP_ERD_INT_THETA1_AL_TS_NRT</t>
  </si>
  <si>
    <t>EMODnet Physics - Collection of Mean Wave From Direction (THETA1) TimeSeries -  MultiPointTimeSeriesObservation</t>
  </si>
  <si>
    <t>Mean Wave From Direction (THETA1) TimeSeries. EMODnet Physics data from a local source.</t>
  </si>
  <si>
    <t>MULTI</t>
  </si>
  <si>
    <t>EP_ERD_MEO_ALLP_AL_PP_GLO</t>
  </si>
  <si>
    <t>MEOP</t>
  </si>
  <si>
    <t>EMODnet Physics - Collection of MEOP - Marine Mammals - CTD data -  MultiPointProfileObservation</t>
  </si>
  <si>
    <t>Marine mammals time-series data data from a local source.</t>
  </si>
  <si>
    <t>EP_ERD_INT_NRAD_AL_TS_NRT</t>
  </si>
  <si>
    <t>EMODnet Physics - Collection of Net Total Incoming Radiation (NRAD) TimeSeries -  MultiPointTimeSeriesObservation</t>
  </si>
  <si>
    <t>Net Total Incoming Radiation (NRAD) TimeSeries. EMODnet Physics data from a local source.</t>
  </si>
  <si>
    <t>EP_ERD_INT_NTAW_AL_PR_NRT</t>
  </si>
  <si>
    <t>EMODnet Physics - Collection of Nitrate (NO3-N) (NTAW) Profiles -  MultiPointProfileObservation</t>
  </si>
  <si>
    <t>Nitrate (NO3-N) (NTAW) Profiles. EMODnet Physics data from a local source.</t>
  </si>
  <si>
    <t>EP_ERD_INT_NTRZ_AL_PR_NRT</t>
  </si>
  <si>
    <t>EMODnet Physics - Collection of Nitrate + Nitrite (NTRZ) Profiles -  MultiPointProfileObservation</t>
  </si>
  <si>
    <t>Nitrate + Nitrite (NTRZ) Profiles. EMODnet Physics data from a local source.</t>
  </si>
  <si>
    <t>EP_ERD_INT_NTRZ_AL_TS_NRT</t>
  </si>
  <si>
    <t>EMODnet Physics - Collection of Nitrate + Nitrite (NTRZ) TimeSeries -  MultiPointTimeSeriesObservation</t>
  </si>
  <si>
    <t>Nitrate + Nitrite (NTRZ) TimeSeries. EMODnet Physics data from a local source.</t>
  </si>
  <si>
    <t>EP_ERD_INT_NTRI_AL_PR_NRT</t>
  </si>
  <si>
    <t>EMODnet Physics - Collection of Nitrite (NO2-N) (NTRI) Profiles -  MultiPointProfileObservation</t>
  </si>
  <si>
    <t>Nitrite (NO2-N) (NTRI) Profiles. EMODnet Physics data from a local source.</t>
  </si>
  <si>
    <t>EP_ERD_INT_BCCW_AL_PR_NRT</t>
  </si>
  <si>
    <t>EMODnet Physics - Collection of Number Of Bacteria Cells In Sea Water (BCCW) Profiles -  MultiPointProfileObservation</t>
  </si>
  <si>
    <t>Number Of Bacteria Cells In Sea Water (BCCW) Profiles. EMODnet Physics data from a local source.</t>
  </si>
  <si>
    <t>EP_ERD_INT_OSAT_AL_PR_NRT</t>
  </si>
  <si>
    <t>EMODnet Physics - Collection of Oxygen Saturation (OSAT) Profiles -  MultiPointProfileObservation</t>
  </si>
  <si>
    <t>Oxygen Saturation (OSAT) Profiles. EMODnet Physics data from a local source.</t>
  </si>
  <si>
    <t>EP_ERD_INT_OSAT_AL_TS_NRT</t>
  </si>
  <si>
    <t>EMODnet Physics - Collection of Oxygen Saturation (OSAT) TimeSeries -  MultiPointTimeSeriesObservation</t>
  </si>
  <si>
    <t>Oxygen Saturation (OSAT) TimeSeries. EMODnet Physics data from a local source.</t>
  </si>
  <si>
    <t>EP_ERD_INT_VTZM_AL_TS_NRT</t>
  </si>
  <si>
    <t>EMODnet Physics - Collection of Period Of The Highest Wave (VTZM) TimeSeries -  MultiPointTimeSeriesObservation</t>
  </si>
  <si>
    <t>Period Of The Highest Wave (VTZM) TimeSeries. EMODnet Physics data from a local source.</t>
  </si>
  <si>
    <t>EP_ERD_INT_PHPH_AL_PR_NRT</t>
  </si>
  <si>
    <t>EMODnet Physics - Collection of Ph (PHPH) Profiles -  MultiPointProfileObservation</t>
  </si>
  <si>
    <t>Ph (PHPH) Profiles. EMODnet Physics data from a local source.</t>
  </si>
  <si>
    <t>EP_ERD_INT_PHPH_AL_TS_NRT</t>
  </si>
  <si>
    <t>EMODnet Physics - Collection of Ph (PHPH) TimeSeries -  MultiPointTimeSeriesObservation</t>
  </si>
  <si>
    <t>Ph (PHPH) TimeSeries. EMODnet Physics data from a local source.</t>
  </si>
  <si>
    <t>EP_ERD_INT_PHOS_AL_TS_NRT</t>
  </si>
  <si>
    <t>EMODnet Physics - Collection of Phosphate (PO4-P) (PHOS) TimeSeries -  MultiPointTimeSeriesObservation</t>
  </si>
  <si>
    <t>Phosphate (PO4-P) (PHOS) TimeSeries. EMODnet Physics data from a local source.</t>
  </si>
  <si>
    <t>EP_ERD_INT_PHYC_AL_TS_NRT</t>
  </si>
  <si>
    <t>EMODnet Physics - Collection of Phycobolin Pigment Concentrations In The Water Column (PHYC) TimeSeries -  MultiPointTimeSeriesObservation</t>
  </si>
  <si>
    <t>Phycobolin Pigment Concentrations In The Water Column (PHYC) TimeSeries. EMODnet Physics data from a local source.</t>
  </si>
  <si>
    <t>EP_ERD_INT_PSAL_AL_PR_NRT</t>
  </si>
  <si>
    <t>EMODnet Physics - Collection of Practical Salinity (PSAL) Profiles -  MultiPointProfileObservation</t>
  </si>
  <si>
    <t>Practical Salinity (PSAL) Profiles. EMODnet Physics data from a local source.</t>
  </si>
  <si>
    <t>EP_ERD_INT_PSAL_AL_TS_NRT</t>
  </si>
  <si>
    <t>EMODnet Physics - Collection of Practical Salinity (PSAL) TimeSeries -  MultiPointTimeSeriesObservation</t>
  </si>
  <si>
    <t>Practical Salinity (PSAL) TimeSeries. EMODnet Physics data from a local source.</t>
  </si>
  <si>
    <t>EP_ERD_INT_THETA2_AL_TS_NRT</t>
  </si>
  <si>
    <t>EMODnet Physics - Collection of Principal Wave From Direction (THETA2) TimeSeries -  MultiPointTimeSeriesObservation</t>
  </si>
  <si>
    <t>Principal Wave From Direction (THETA2) TimeSeries. EMODnet Physics data from a local source.</t>
  </si>
  <si>
    <t>EP_ERD_INT_RELH_AL_TS_NRT</t>
  </si>
  <si>
    <t>EMODnet Physics - Collection of Relative Humidity (RELH) TimeSeries -  MultiPointTimeSeriesObservation</t>
  </si>
  <si>
    <t>Relative Humidity (RELH) TimeSeries. EMODnet Physics data from a local source.</t>
  </si>
  <si>
    <t>EP_ERD_INT_RVFL_AL_TS_NRT</t>
  </si>
  <si>
    <t>EMODnet Physics - Collection of River Flow Rate (RVFL) TimeSeries -  MultiPointTimeSeriesObservation</t>
  </si>
  <si>
    <t>River Flow Rate (RVFL) TimeSeries. EMODnet Physics data from a local source.</t>
  </si>
  <si>
    <t>EP_ERD_SLD_ANTA_AL_PP_019</t>
  </si>
  <si>
    <t>Saildrone</t>
  </si>
  <si>
    <t>EMODnet Physics - Collection of Saildrone Antarctica Circumnavigation Surface Data</t>
  </si>
  <si>
    <t>Saildrone Antarctica Circumnavigation Surface Data. Saildrone data from a local source.</t>
  </si>
  <si>
    <t>EP_ERD_SLD_ATME_AL_PP_955</t>
  </si>
  <si>
    <t>EMODnet Physics - Collection of Saildrone Atlantic Ocean to Mediterranean (ATL2MED) SD-1030 Real-Time-Data</t>
  </si>
  <si>
    <t>Saildrone Atlantic Ocean to Mediterranean (ATL2MED) SD-1030 Sea Real-Time-Data. Saildrone data from a local source.</t>
  </si>
  <si>
    <t>EP_ERD_SLD_ATME_AL_PP_573</t>
  </si>
  <si>
    <t>EMODnet Physics - Collection of Saildrone Atlantic Ocean to Mediterranean (ATL2MED) SD-1053 Real-Time-Data</t>
  </si>
  <si>
    <t>Saildrone Atlantic Ocean to Mediterranean (ATL2MED) SD-1053 Sea Real-Time-Data. Saildrone data from a local source.</t>
  </si>
  <si>
    <t>EP_ERD_SLD_GSTR_AL_PP_019</t>
  </si>
  <si>
    <t>EMODnet Physics - Collection of Saildrone Gulf Stream 2019 Near-Real-Time Mission Data</t>
  </si>
  <si>
    <t>Saildrone Gulf Stream 2019 Near-Real-Time Mission Data.  Saildrone data from a local source</t>
  </si>
  <si>
    <t>EP_ERD_INT_DENS_AL_TS_NRT</t>
  </si>
  <si>
    <t>EMODnet Physics - Collection of Sea Density (sigma-theta) (DENS) TimeSeries -  MultiPointTimeSeriesObservation</t>
  </si>
  <si>
    <t>Sea Density (sigma-theta) (DENS) TimeSeries. EMODnet Physics data from a local source.</t>
  </si>
  <si>
    <t>EP_ERD_INT_POTENTIAL_TEMP_AL_PR_NRT</t>
  </si>
  <si>
    <t>EMODnet Physics - Collection of Sea Potential Temperature (POTENTIAL_TEMP) Profiles -  MultiPointProfileObservation</t>
  </si>
  <si>
    <t>Sea Potential Temperature (POTENTIAL_TEMP) Profiles. EMODnet Physics data from a local source.</t>
  </si>
  <si>
    <t>EP_ERD_INT_POTENTIAL_TEMP_AL_TS_NRT</t>
  </si>
  <si>
    <t>EMODnet Physics - Collection of Sea Potential Temperature (POTENTIAL_TEMP) TimeSeries -  MultiPointTimeSeriesObservation</t>
  </si>
  <si>
    <t>Sea Potential Temperature (POTENTIAL_TEMP) TimeSeries. EMODnet Physics data from a local source.</t>
  </si>
  <si>
    <t>EP_ERD_INT_TEMP_AL_PR_NRT</t>
  </si>
  <si>
    <t>EMODnet Physics - Collection of Sea Temperature (TEMP) Profiles -  MultiPointProfileObservation</t>
  </si>
  <si>
    <t>Sea Temperature (TEMP) Profiles. EMODnet Physics data from a local source.</t>
  </si>
  <si>
    <t>EP_ERD_INT_TEMP_AL_TS_NRT</t>
  </si>
  <si>
    <t>EMODnet Physics - Collection of Sea Temperature (TEMP) TimeSeries -  MultiPointTimeSeriesObservation</t>
  </si>
  <si>
    <t>Sea Temperature (TEMP) TimeSeries. EMODnet Physics data from a local source.</t>
  </si>
  <si>
    <t>EP_ERD_INT_TEMP_DOXY_AL_PR_NRT</t>
  </si>
  <si>
    <t>EMODnet Physics - Collection of Sea Temperature From Oxygen Sensor (TEMP_DOXY) Profiles -  MultiPointProfileObservation</t>
  </si>
  <si>
    <t>Sea Temperature From Oxygen Sensor (TEMP_DOXY) Profiles. EMODnet Physics data from a local source.</t>
  </si>
  <si>
    <t>EP_ERD_INT_TEMP_DOXY_AL_TS_NRT</t>
  </si>
  <si>
    <t>EMODnet Physics - Collection of Sea Temperature From Oxygen Sensor (TEMP_DOXY) TimeSeries -  MultiPointTimeSeriesObservation</t>
  </si>
  <si>
    <t>Sea Temperature From Oxygen Sensor (TEMP_DOXY) TimeSeries. EMODnet Physics data from a local source.</t>
  </si>
  <si>
    <t>EP_ERD_INT_SSJT_AL_TS_NRT</t>
  </si>
  <si>
    <t>EMODnet Physics - Collection of Sea Temperature From Tsg (SSJT) TimeSeries -  MultiPointTimeSeriesObservation</t>
  </si>
  <si>
    <t>Sea Temperature From Tsg (SSJT) TimeSeries. EMODnet Physics data from a local source.</t>
  </si>
  <si>
    <t>EP_ERD_INT_SINC_AL_TS_NRT</t>
  </si>
  <si>
    <t>EMODnet Physics - Collection of Shortwave/solar Incoming Radiation (SINC) TimeSeries -  MultiPointTimeSeriesObservation</t>
  </si>
  <si>
    <t>Shortwave/solar Incoming Radiation (SINC) TimeSeries. EMODnet Physics data from a local source.</t>
  </si>
  <si>
    <t>EP_ERD_INT_VTDH_AL_TS_NRT</t>
  </si>
  <si>
    <t>EMODnet Physics - Collection of Significant Wave Height (VTDH) TimeSeries -  MultiPointTimeSeriesObservation</t>
  </si>
  <si>
    <t>Significant Wave Height (VTDH) TimeSeries. EMODnet Physics data from a local source.</t>
  </si>
  <si>
    <t>EP_ERD_INT_SLCA_AL_TS_NRT</t>
  </si>
  <si>
    <t>EMODnet Physics - Collection of Silicate (SIO4-SI) (SLCA) TimeSeries -  MultiPointTimeSeriesObservation</t>
  </si>
  <si>
    <t>Silicate (SIO4-SI) (SLCA) TimeSeries. EMODnet Physics data from a local source.</t>
  </si>
  <si>
    <t>EP_ERD_INT_SVEL_AL_PR_NRT</t>
  </si>
  <si>
    <t>EMODnet Physics - Collection of Sound Velocity (SVEL) Profiles -  MultiPointProfileObservation</t>
  </si>
  <si>
    <t>Sound Velocity (SVEL) Profiles. EMODnet Physics data from a local source.</t>
  </si>
  <si>
    <t>EP_ERD_INT_SVEL_AL_TS_NRT</t>
  </si>
  <si>
    <t>EMODnet Physics - Collection of Sound Velocity (SVEL) TimeSeries -  MultiPointTimeSeriesObservation</t>
  </si>
  <si>
    <t>Sound Velocity (SVEL) TimeSeries. EMODnet Physics data from a local source.</t>
  </si>
  <si>
    <t>EP_ERD_INT_NSCT_AL_PR_NRT</t>
  </si>
  <si>
    <t>EMODnet Physics - Collection of South-north Current Component (NSCT) Profiles -  MultiPointProfileObservation</t>
  </si>
  <si>
    <t>South-north Current Component (NSCT) Profiles. EMODnet Physics data from a local source.</t>
  </si>
  <si>
    <t>EP_ERD_INT_NSCT_AL_TS_NRT</t>
  </si>
  <si>
    <t>EMODnet Physics - Collection of South-north Current Component (NSCT) TimeSeries -  MultiPointTimeSeriesObservation</t>
  </si>
  <si>
    <t>South-north Current Component (NSCT) TimeSeries. EMODnet Physics data from a local source.</t>
  </si>
  <si>
    <t>EP_ERD_INT_WSPN_AL_TS_NRT</t>
  </si>
  <si>
    <t>EMODnet Physics - Collection of South-north Wind Component (WSPN) TimeSeries -  MultiPointTimeSeriesObservation</t>
  </si>
  <si>
    <t>South-north Wind Component (WSPN) TimeSeries. EMODnet Physics data from a local source.</t>
  </si>
  <si>
    <t>EP_ERD_INT_VTM10_AL_TS_NRT</t>
  </si>
  <si>
    <t>EMODnet Physics - Collection of Spectral Moments (-1,0) Wave Period (Tm-10) (VTM10) TimeSeries -  MultiPointTimeSeriesObservation</t>
  </si>
  <si>
    <t>Spectral Moments (-1,0) Wave Period (Tm-10) (VTM10) TimeSeries. EMODnet Physics data from a local source.</t>
  </si>
  <si>
    <t>EP_ERD_INT_VTM02_AL_TS_NRT</t>
  </si>
  <si>
    <t>EMODnet Physics - Collection of Spectral Moments (0,2) Wave Period (Tm02) (VTM02) TimeSeries -  MultiPointTimeSeriesObservation</t>
  </si>
  <si>
    <t>Spectral Moments (0,2) Wave Period (Tm02) (VTM02) TimeSeries. EMODnet Physics data from a local source.</t>
  </si>
  <si>
    <t>EP_ERD_INT_VHM0_AL_TS_NRT</t>
  </si>
  <si>
    <t>EMODnet Physics - Collection of Spectral Significant Wave Height (Hm0) (VHM0) TimeSeries -  MultiPointTimeSeriesObservation</t>
  </si>
  <si>
    <t>Spectral Significant Wave Height (Hm0) (VHM0) TimeSeries. EMODnet Physics data from a local source.</t>
  </si>
  <si>
    <t>EP_ERD_INT_LGH4_AL_PR_NRT</t>
  </si>
  <si>
    <t>EMODnet Physics - Collection of Surface Incoming Photosynthetic Active Radiation (LGH4) Profiles -  MultiPointProfileObservation</t>
  </si>
  <si>
    <t>Surface Incoming Photosynthetic Active Radiation (LGH4) Profiles. EMODnet Physics data from a local source.</t>
  </si>
  <si>
    <t>EP_ERD_INT_LGH4_AL_TS_NRT</t>
  </si>
  <si>
    <t>EMODnet Physics - Collection of Surface Incoming Photosynthetic Active Radiation (LGH4) TimeSeries -  MultiPointTimeSeriesObservation</t>
  </si>
  <si>
    <t>Surface Incoming Photosynthetic Active Radiation (LGH4) TimeSeries. EMODnet Physics data from a local source.</t>
  </si>
  <si>
    <t>EP_ERD_INT_SWHT_AL_TS_NRT</t>
  </si>
  <si>
    <t>EMODnet Physics - Collection of Swell Height (SWHT) TimeSeries -  MultiPointTimeSeriesObservation</t>
  </si>
  <si>
    <t>Swell Height (SWHT) TimeSeries. EMODnet Physics data from a local source.</t>
  </si>
  <si>
    <t>EP_ERD_INT_CHLT_AL_TS_NRT</t>
  </si>
  <si>
    <t>EMODnet Physics - Collection of Total Chlorophyll (CHLT) TimeSeries -  MultiPointTimeSeriesObservation</t>
  </si>
  <si>
    <t>Total Chlorophyll (CHLT) TimeSeries. EMODnet Physics data from a local source.</t>
  </si>
  <si>
    <t>EP_ERD_INT_CPHL_AL_PR_NRT</t>
  </si>
  <si>
    <t>EMODnet Physics - Collection of Total Chlorophyll-a (CPHL) Profiles -  MultiPointProfileObservation</t>
  </si>
  <si>
    <t>Total Chlorophyll-a (CPHL) Profiles. EMODnet Physics data from a local source.</t>
  </si>
  <si>
    <t>EP_ERD_INT_RDIN_AL_TS_NRT</t>
  </si>
  <si>
    <t>EMODnet Physics - Collection of Total Incoming Radiation (RDIN) TimeSeries -  MultiPointTimeSeriesObservation</t>
  </si>
  <si>
    <t>Total Incoming Radiation (RDIN) TimeSeries. EMODnet Physics data from a local source.</t>
  </si>
  <si>
    <t>EP_ERD_INT_TUR4_AL_PR_NRT</t>
  </si>
  <si>
    <t>EMODnet Physics - Collection of Turbidity (TUR4) Profiles -  MultiPointProfileObservation</t>
  </si>
  <si>
    <t>Turbidity (TUR4) Profiles. EMODnet Physics data from a local source.</t>
  </si>
  <si>
    <t>EP_ERD_INT_TUR4_AL_TS_NRT</t>
  </si>
  <si>
    <t>EMODnet Physics - Collection of Turbidity (TUR4) TimeSeries -  MultiPointTimeSeriesObservation</t>
  </si>
  <si>
    <t>Turbidity (TUR4) TimeSeries. EMODnet Physics data from a local source.</t>
  </si>
  <si>
    <t>EP_ERD_INT_TUR6_AL_PR_NRT</t>
  </si>
  <si>
    <t>EMODnet Physics - Collection of Turbidity Of Water In The Water Body (TUR6) Profiles -  MultiPointProfileObservation</t>
  </si>
  <si>
    <t>Turbidity Of Water In The Water Body (TUR6) Profiles. EMODnet Physics data from a local source.</t>
  </si>
  <si>
    <t>EP_ERD_INT_TUR6_AL_TS_NRT</t>
  </si>
  <si>
    <t>EMODnet Physics - Collection of Turbidity Of Water In The Water Body (TUR6) TimeSeries -  MultiPointTimeSeriesObservation</t>
  </si>
  <si>
    <t>Turbidity Of Water In The Water Body (TUR6) TimeSeries. EMODnet Physics data from a local source.</t>
  </si>
  <si>
    <t>EP_ERD_INT_SLEV_AL_TS_NRT</t>
  </si>
  <si>
    <t>EMODnet Physics - Collection of Water Surface Height Above a Specific Datum (SLEV) TimeSeries -  MultiPointTimeSeriesObservation</t>
  </si>
  <si>
    <t>Water Surface Height Above a Specific Datum (SLEV) TimeSeries. EMODnet Physics data from a local source.</t>
  </si>
  <si>
    <t>EP_ERD_INT_VDIR_AL_TS_NRT</t>
  </si>
  <si>
    <t>EMODnet Physics - Collection of Wave Direction Rel. True North (VDIR) TimeSeries -  MultiPointTimeSeriesObservation</t>
  </si>
  <si>
    <t>Wave Direction Rel. True North (VDIR) TimeSeries. EMODnet Physics data from a local source.</t>
  </si>
  <si>
    <t>EP_ERD_INT_VPSP_AL_TS_NRT</t>
  </si>
  <si>
    <t>EMODnet Physics - Collection of Wave Directional Spreading At Spectral Peak (VPSP) TimeSeries -  MultiPointTimeSeriesObservation</t>
  </si>
  <si>
    <t>Wave Directional Spreading At Spectral Peak (VPSP) TimeSeries. EMODnet Physics data from a local source.</t>
  </si>
  <si>
    <t>EP_ERD_INT_VTPK_AL_TS_NRT</t>
  </si>
  <si>
    <t>EMODnet Physics - Collection of Wave Period At Spectral Peak / Peak Period (Tp) (VTPK) TimeSeries -  MultiPointTimeSeriesObservation</t>
  </si>
  <si>
    <t>Wave Period At Spectral Peak / Peak Period (Tp) (VTPK) TimeSeries. EMODnet Physics data from a local source.</t>
  </si>
  <si>
    <t>EP_ERD_INT_VPED_AL_TS_NRT</t>
  </si>
  <si>
    <t>EMODnet Physics - Collection of Wave Principal Direction At Spectral Peak (VPED) TimeSeries -  MultiPointTimeSeriesObservation</t>
  </si>
  <si>
    <t>Wave Principal Direction At Spectral Peak (VPED) TimeSeries. EMODnet Physics data from a local source.</t>
  </si>
  <si>
    <t>EP_ERD_INT_VSPEC1D_AL_TS_NRT</t>
  </si>
  <si>
    <t>EMODnet Physics - Collection of Wave Scalar Spectral Density (VSPEC1D) TimeSeries -  MultiPointTimeSeriesObservation</t>
  </si>
  <si>
    <t>Wave Scalar Spectral Density (VSPEC1D) TimeSeries. EMODnet Physics data from a local source.</t>
  </si>
  <si>
    <t>EP_ERD_INT_VEPK_AL_TS_NRT</t>
  </si>
  <si>
    <t>EMODnet Physics - Collection of Wave Spectrum Peak Energy (Smax) (VEPK) TimeSeries -  MultiPointTimeSeriesObservation</t>
  </si>
  <si>
    <t>Wave Spectrum Peak Energy (Smax) (VEPK) TimeSeries. EMODnet Physics data from a local source.</t>
  </si>
  <si>
    <t>EP_ERD_INT_EWCT_AL_PR_NRT</t>
  </si>
  <si>
    <t>EMODnet Physics - Collection of West-east Current Component (EWCT) Profiles -  MultiPointProfileObservation</t>
  </si>
  <si>
    <t>West-east Current Component (EWCT) Profiles. EMODnet Physics data from a local source.</t>
  </si>
  <si>
    <t>EP_ERD_INT_EWCT_AL_TS_NRT</t>
  </si>
  <si>
    <t>EMODnet Physics - Collection of West-east Current Component (EWCT) TimeSeries -  MultiPointTimeSeriesObservation</t>
  </si>
  <si>
    <t>West-east Current Component (EWCT) TimeSeries. EMODnet Physics data from a local source.</t>
  </si>
  <si>
    <t>EP_ERD_INT_WSPE_AL_TS_NRT</t>
  </si>
  <si>
    <t>EMODnet Physics - Collection of West-east Wind Component (WSPE) TimeSeries -  MultiPointTimeSeriesObservation</t>
  </si>
  <si>
    <t>West-east Wind Component (WSPE) TimeSeries. EMODnet Physics data from a local source.</t>
  </si>
  <si>
    <t>EP_ERD_INT_WDIR_AL_TS_NRT</t>
  </si>
  <si>
    <t>EMODnet Physics - Collection of Wind From Direction Relative True North (WDIR) TimeSeries -  MultiPointTimeSeriesObservation</t>
  </si>
  <si>
    <t>Wind From Direction Relative True North (WDIR) TimeSeries. EMODnet Physics data from a local source.</t>
  </si>
  <si>
    <t>EP_ERD_INT_WTODIR_AL_TS_NRT</t>
  </si>
  <si>
    <t>EMODnet Physics - Collection of Wind To Direction Relative True North (WTODIR) TimeSeries -  MultiPointTimeSeriesObservation</t>
  </si>
  <si>
    <t>Wind To Direction Relative True North (WTODIR) TimeSeries. EMODnet Physics data from a local source.</t>
  </si>
  <si>
    <t>TURB</t>
  </si>
  <si>
    <t>BDC_FixedGear_FV_NRT</t>
  </si>
  <si>
    <t>Fixed gears: Oceanographic data from fishing vessels</t>
  </si>
  <si>
    <t>Ocean data collected via fixed gear fishing vessels. Location does not change over a fishing operation. Aggregated from both science and industry programs. Basic QC routine has been applied, and all flagged data is removed.</t>
  </si>
  <si>
    <t>GLODAPv2_2016b_CMEMS</t>
  </si>
  <si>
    <t>Bjerknes Centre for Climate Research</t>
  </si>
  <si>
    <t>Global Ocean Data Analysis Project for Carbon (GLODAP)</t>
  </si>
  <si>
    <t>1 X 1 global mapped field of temperature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</si>
  <si>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PMEL, NOAA</t>
  </si>
  <si>
    <t>GRDC_MEAN_MONTHLY_DISCHARGE</t>
  </si>
  <si>
    <t>GRDC MEAN MONTHLY DISCHARGE (MQ)</t>
  </si>
  <si>
    <t>GRDC Mean Monthly Discharge (mq). GRDC data from a local source.</t>
  </si>
  <si>
    <t>EP_ERD_INT_UWN_AL_TS_NRT</t>
  </si>
  <si>
    <t>Hydrophone data</t>
  </si>
  <si>
    <t>summary. inst data from a local source.</t>
  </si>
  <si>
    <t>BDC_MobileGear_FV_NRT</t>
  </si>
  <si>
    <t>Mobile gears: Oceanographic data from fishing vessels</t>
  </si>
  <si>
    <t>HFR_COSYNA_Total</t>
  </si>
  <si>
    <t>Helmholtz Zentrum Geesthacht</t>
  </si>
  <si>
    <t>The data set consists of maps of total velocity of the surface currents in the German Bight. Surface ocean velocities estimated by High Frequency (HF) Radar are representative of the upper 0.3-2.5 meters of the ocean.</t>
  </si>
  <si>
    <t>HFR_EUSKOOS_Total</t>
  </si>
  <si>
    <t>AZTI</t>
  </si>
  <si>
    <t>The data set consists of maps of total velocity of the surface current averaged over a time interval of 1 hour around the cardinal hour. Surface ocean velocities estimated by High Frequency (HF) Radar are representative of the upper 0.3-2.5 meters of the ocean. The main objective of near real time processing is to produce the best product from available data at the time of processing. Total velocities are derived using least square fit that maps radial velocities measured from individual sites onto a cartesian grid. The final product is a map of the horizontal components of the ocean currents on a regular grid in the area of overlap of two or more radar stations.</t>
  </si>
  <si>
    <t>HFR_Galicia_Total</t>
  </si>
  <si>
    <t>Surface ocean velocities estimated from this 5 MHz long range High Frequency (HF)-Radar are representative of the upper 2 meters of the water column. The main objective of the near-real time processing is to produce the best product from available data at the time of processing. Radial velocity measurements are obtained from the individual radar sites of the Galician HF-Radar Network. Hourly radial data are combined by unweighted least-squares on a 6km resolution regular Cartesian grid of the Galician Coast to produce near real-time hourly surface currents maps. The technical maintenance and operating is ensured by collaboration between Puertos del Estado (http://www.puertos.es/) and Intecmar (www.intecmar.gal) - Xunta de Galicia.</t>
  </si>
  <si>
    <t>HFR_DeltaEbro_Total</t>
  </si>
  <si>
    <t>PUERTOS DEL ESTADO</t>
  </si>
  <si>
    <t>The data set consists of maps of total velocity of the surface current in the in Ebro River Delta (SE Spain) averaged over a time interval of 1 hour around the cardinal hour. Surface ocean velocities estimated by High Frequency (HF) Radar are representative of the upper 0.3-2.5 meters of the ocean.</t>
  </si>
  <si>
    <t>HFR_Gibraltar_Total</t>
  </si>
  <si>
    <t>The data set consists of maps of total velocity of the surface current in the in the strait of Gibraltar averaged over a time interval of 1 hour around the cardinal hour. Surface ocean velocities estimated by High Frequency (HF) Radar are representative of the upper 0.3-2.5 meters of the ocean.</t>
  </si>
  <si>
    <t>HFR_MATROOS_Total</t>
  </si>
  <si>
    <t>The data set consists of maps of total velocity of the surface current in front of Rotterdam harbour averaged over a time interval of 15 minutes. Surface ocean velocities estimated by High Frequency (HF) Radar are representative of the upper 0.3-2.5 meters of the ocean.</t>
  </si>
  <si>
    <t>HFR_Skagerrak_Total</t>
  </si>
  <si>
    <t>Norwegian Meteorological Institute</t>
  </si>
  <si>
    <t>The data set consists of maps of total velocity of the surface current in the Skagerrak Strait averaged over a time interval of 1 hour around the cardinal hour. Surface ocean velocities estimated by High Frequency (HF) Radar are representative of the upper 0.3-2.5 meters of the ocean.</t>
  </si>
  <si>
    <t>HFR_TirLig_Total</t>
  </si>
  <si>
    <t>National Research Council - Institute of Marine Science, S.S. Lerici</t>
  </si>
  <si>
    <t>The data set consists of maps of total velocity of the surface current in the North-Western Tyrrhenian Sea and Ligurian Sea averaged over a time interval of 1 hour around the cardinal hour. Surface ocean velocities estimated by High Frequency (HF) Radar are representative of the upper 0.3-2.5 meters of the ocean.</t>
  </si>
  <si>
    <t>HFR_Ibiza_Total</t>
  </si>
  <si>
    <t>SOCIB - Balearic Islands Coastal Observing and forecasting System</t>
  </si>
  <si>
    <t>The data set consists of real-time continuous coastal ocean surface current maps in the Ibiza Channel (Western Mediterranean) averaged over a time interval of 1 hour around the cardinal hour, measured by the coastal High-Frequency Radars installed. Surface ocean velocities estimated by HF Radar are representative of the upper 0.9 meters of the ocean for a central frequency of 13.5 MHz.</t>
  </si>
  <si>
    <t>HFR_Lisboa_Total</t>
  </si>
  <si>
    <t>Instituto Hidrografico</t>
  </si>
  <si>
    <t>Coastal ocean surface current maps in different areas of the Portuguese Continental shelf measured by High-Frequency Radars (HFR) since 2012. Two HFR sites (EPSM and JLSM)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</si>
  <si>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HFR_South_Total</t>
  </si>
  <si>
    <t>Instituto Hidrografico; PUERTOS DEL ESTADO</t>
  </si>
  <si>
    <t>Coastal ocean surface current maps in different areas of the Portuguese Continental shelf measured by High-Frequency Radars (HFR) since 2016. Four HFR sites (SGTR, AFTR, VATR and MAZA-Spain)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</si>
  <si>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HFR_US_Hawaii_Total</t>
  </si>
  <si>
    <t>UH</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</si>
  <si>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Hawaiian Islands to produce near real-time surface current maps.</t>
  </si>
  <si>
    <t>HFR_US_PuertoRicoVirginIslands_Total</t>
  </si>
  <si>
    <t>CORDC - Coastal Observing Research and Development Center</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</si>
  <si>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Puerto Rico and the Virgin Islands to produce near real-time surface current maps.</t>
  </si>
  <si>
    <t>HFR_US_EastGulfCoast_Total</t>
  </si>
  <si>
    <t>SKIO; FAU; UMassDart; UNC; ODU; TAMU; U.Conn; UMaine; UMiami; URI; SC; USM; USF; WHOI; Meopar Incorporated</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</si>
  <si>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East and Gulf Coast to produce near real-time surface current maps.</t>
  </si>
  <si>
    <t>HFR_US_WestCoast_Total</t>
  </si>
  <si>
    <t>SIO; BML; ONC; NPS; OSU; UCSB; USC</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</si>
  <si>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West Coast to produce near real-time surface current maps.</t>
  </si>
  <si>
    <t>PSMSL_trends</t>
  </si>
  <si>
    <t>PSMSL Relative Sea Level Trends</t>
  </si>
  <si>
    <t>Permanent Service for Mean Sea Level (PSMSL), 2020, "Tide Gauge Data", Retrieved 01 Jun 2020 from http://www.psmsl.org/data/obtaining/</t>
  </si>
  <si>
    <t>PSMSL_rlr_annual</t>
  </si>
  <si>
    <t>PSMSL Revised Local Reference (RLR) annual data</t>
  </si>
  <si>
    <t>PSMSL_rlr_monthly</t>
  </si>
  <si>
    <t>PSMSL Revised Local Reference (RLR) monthly data</t>
  </si>
  <si>
    <t>PSMSL_STATIONS</t>
  </si>
  <si>
    <t>PSMSL stations</t>
  </si>
  <si>
    <t>PSMSL_STATIONS_WITHSERIES</t>
  </si>
  <si>
    <t>PSMSL stations with time series information</t>
  </si>
  <si>
    <t>Permanent Service for Mean Sea Level (PSMSL) stations with time series information</t>
  </si>
  <si>
    <t>ZENODO_3379590</t>
  </si>
  <si>
    <t>Paul Scherrer Institute, Switzerland</t>
  </si>
  <si>
    <t>Quality-checked meteorological data from the Southern Ocean collected during the Antarctic Circumnavigation Expedition from December 2016 to April 2017</t>
  </si>
  <si>
    <t>SPI_10_5281_zenodo_3843262</t>
  </si>
  <si>
    <t>SPI</t>
  </si>
  <si>
    <t>SPI - Bromine monoxide (BrO) measurements made using a MAX-DOAS (Multi-AXis Differential Optical Absorption Spectroscopy) instrument in the austral summer of 2016/17 during the Antarctic Circumnavigation Expedition (ACE).</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</si>
  <si>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bromine monoxide (BrO) recorded in the austral summer of 2016/2017 in the Southern Ocean and Atlantic Ocean, averaged over one-hour time periods.</t>
  </si>
  <si>
    <t>SPI_10_5281_zenodo_3897169</t>
  </si>
  <si>
    <t>SPI - Fe chemical speciation collected using trace metal rosette in the Southern Ocean during the austral summer of 2016/2017, on board the Antarctic Circumnavigation Expedition.</t>
  </si>
  <si>
    <t>Fe chemical speciation of filtered seawater data are presented in this dataset, resulting from samples collected from a trace metal rosette on board the Antarctic Circumnavigation Expedition (ACE). During the austral summer of 2016/2017, seawater samples were collected from the Atlantic and Indian Ocean sectors of the Southern Ocean and dissolved Fe concentration, iron-binding organic ligands concentration and the conditional stability constant of Fe\u2019 are presented here.</t>
  </si>
  <si>
    <t>SPI_10_5281_zenodo_2635685</t>
  </si>
  <si>
    <t>University of Geneva, Switzerland</t>
  </si>
  <si>
    <t>SPI - Hydrolysable carbohydrate data collected from the trace metal rosette in the Southern Ocean during the austral summer of 2016/2017, on board the Antarctic Circumnavigation Expedition.</t>
  </si>
  <si>
    <t>Hydrolysable carbohydrate (referred to as TPZT from the analytical methodology used) is part of the labile pool of dissolved organic carbon that is excreted by most (micro)organisms or released by continental margins/sediments. It is a carbon source for heterotrophic bacteria. These carbohydrates could also potentially bind iron and act as an iron binding ligand. This data is used to explore the nature of iron ligands and relate to biological and chemical oceanography.</t>
  </si>
  <si>
    <t>SPI_10_5281_zenodo_3843375</t>
  </si>
  <si>
    <t>SPI - Iodine monoxide (IO) measurements made using a MAX-DOAS (Multi-AXis Differential Optical Absorption Spectroscopy) instrument in the austral summer of 2016/17 during the Antarctic Circumnavigation Expedition (ACE).</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</si>
  <si>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iodine monoxide (IO) recorded in the austral summer of 2016/2017 in the Southern Ocean and Atlantic Ocean, averaged over one-hour time periods.</t>
  </si>
  <si>
    <t>SPI_10_5281_zenodo_3922146</t>
  </si>
  <si>
    <t>SPI - Ionic composition of particulate matter (PM10) from high-volume sampling over the Southern Ocean during the austral summer of 2016/2017 on board the Antarctic Circumnavigation Expedition (ACE).</t>
  </si>
  <si>
    <t>Aerosol particles originate from a variety of sources (Tomasi and Lupi, 2017). Information on particle chemical composition can be utilized to access particle origin. During the Antarctic Circumnavigation Expedition (ACE) cruise around the Southern Ocean, off-line filter sampling of ambient air was performed. Filters were stored on the ship (at -20 degrees C) and after the cruise concluded analysed at Leibniz-Institute for Tropospheric Research (TROPOS) concerning ionic composition of sampled material. Here, we give mass concentrations for inorganic ions (chloride, sodium, potassium, magnesium, calcium, ammonium, nitrate, sulphate, and bromide), organic constituents (methane-sulfonic acid and oxalate), and total filter load of particles with a mobility diameter smaller 10 micrometers (PM10) for each 24 hour-sampled filter.</t>
  </si>
  <si>
    <t>SPI_10_5281_zenodo_2616605</t>
  </si>
  <si>
    <t>SPI - Nutrient concentration in seawater samples, collected from the underway supply, CTD and trace metal rosettes in the Southern Ocean during the austral summer of 2016/2017, on board the Antarctic Circumnavigation Expedition (ACE).</t>
  </si>
  <si>
    <t>This dataset presents concentrations of nutrients (\u00b5mol/L): nitrous oxide (NOx), nitrate, nitrite, ammonium (NH4), phosphate (PO4) and silicic acid (Si), measured in samples of seawater during the Antarctic Circumnavigation Expedition (ACE). Samples were collected from CTD and trace metal rosette (TMR) deployments, as well as from the underway water supply on board, then analysed by flow injection following certified standards. This data was collected to support physical, chemical and biological oceanography studies in the Southern Ocean, conducted as part of ACE during the austral summer of 2016/2017.</t>
  </si>
  <si>
    <t>SPI_10_5281_zenodo_3250979</t>
  </si>
  <si>
    <t>SPI - Seawater chromium concentrations and isotope compositions in the Southern Ocean during the austral summer of 2016/2017, on board the Antarctic Circumnavigation Expedition (ACE).</t>
  </si>
  <si>
    <t>SOCATv2020_tracks_gridded_decadal</t>
  </si>
  <si>
    <t>Global Ocean, Gridded In Situ reprocessed carbon observations, SOCATv2020 (decadal)</t>
  </si>
  <si>
    <t>Global Ocean - Gridded In Situ reprocessed carbon observations - SOCATv2020.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</si>
  <si>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SOCATv2020_tracks_gridded_monthly</t>
  </si>
  <si>
    <t>Global Ocean, Gridded In Situ reprocessed carbon observations, SOCATv2020 (monthly)</t>
  </si>
  <si>
    <t>SOCATv2020_qrtrdeg_gridded_coast_monthly</t>
  </si>
  <si>
    <t>Global Ocean, Gridded In Situ reprocessed carbon observations, SOCATv2020 (quarter-degree coastal)</t>
  </si>
  <si>
    <t>SOCATv2020_tracks_gridded_yearly</t>
  </si>
  <si>
    <t>Global Ocean, Gridded In Situ reprocessed carbon observations, SOCATv2020 (yearly)</t>
  </si>
  <si>
    <t>OBSEA_SPLs_NAXYS_hydrophone_at_OBSEA</t>
  </si>
  <si>
    <t>SARTI Research Group. Electronics Dept. Universitat Politecnica de Catalunya (UPC)</t>
  </si>
  <si>
    <t>SPL values at OBSEA</t>
  </si>
  <si>
    <t>Sound Pressure Level values at OBSEA calculated 63, 125 and 2000 Hz third-octave bands and full bandwidth</t>
  </si>
  <si>
    <t>OBSEA_Pictures_649f_9d4e_b3b6</t>
  </si>
  <si>
    <t>Underwater Camera at OBSEA</t>
  </si>
  <si>
    <t>Images from an underwater camera at OBSEA</t>
  </si>
  <si>
    <t>EP_MAP_TEMP_001</t>
  </si>
  <si>
    <t>EMODnet Physics - TEMP_001 - The page presents the monthly gridded analysis fields of temperature in the water column from the reprocessed (ISAS software) in-situ data collections (1900 - 201x). Based on the Coriolis Ocean database for ReAnalysis (CORA) v.5.2 - Developed by IFREMER for CMEMS</t>
  </si>
  <si>
    <t>EP_MAP_TEMP_002</t>
  </si>
  <si>
    <t>http://www.emodnet-physics.eu/Map/Products/V2/PRODUCTS.aspx?PRODTYPE=PR&amp;type=&amp;param=TEMP#</t>
  </si>
  <si>
    <t>EMODnet Physics - TEMP_002 - near real time temperature in the water column from multi platforms observations. The product presents the latest 7-60 days of measurements from fixed and moving platforms.</t>
  </si>
  <si>
    <t>EP_MAP_TEMP_003</t>
  </si>
  <si>
    <t>http://www.emodnet-physics.eu/Map/Products/V2/PRODUCTS.aspx?PRODTYPE=RT&amp;type=MM&amp;param=TEMP#</t>
  </si>
  <si>
    <t>EP_MAP_PSAL_001</t>
  </si>
  <si>
    <t>EMODnet Physics - PSAL_001 - The page presents the monthly gridded analysis fields of salinity in the water column from the reprocessed (ISAS software) in-situ data collections (1900 - 201x). Based on the Coriolis Ocean database for ReAnalysis (CORA) v.5.2 - Developed by IFREMER for CMEMS</t>
  </si>
  <si>
    <t>EP_MAP_PSAL_002</t>
  </si>
  <si>
    <t>http://www.emodnet-physics.eu/Map/Products/V2/PRODUCTS.aspx?PRODTYPE=PR&amp;type=&amp;param=PSAL</t>
  </si>
  <si>
    <t>EMODnet Physics - PSAL_002 - near real time salinity in the water column from multi platforms observations. The product presents the latest 7-60 days of measurements from fixed and moving platforms.</t>
  </si>
  <si>
    <t>EP_MAP_PSAL_003</t>
  </si>
  <si>
    <t>http://www.emodnet-physics.eu/Map/Products/V2/PRODUCTS.aspx?PRODTYPE=RT&amp;type=MM&amp;param=PSAL</t>
  </si>
  <si>
    <t>EP_MAP_RVFL_001</t>
  </si>
  <si>
    <t>EMODnet Physics – RVFL_001 -  Near Real Time Sea Surface Currents field from High Frequency Radar – the EU HFR node product is integrated with other regional and global sources into the EMODnet Physics product</t>
  </si>
  <si>
    <t>EP_MAP_WIND_001</t>
  </si>
  <si>
    <t>https://www.emodnet-physics.eu/map/Products/Wind/</t>
  </si>
  <si>
    <t>EMODnet Physics - WIND_001. The page integrates global winds at sea level/ground and in situ data.  The product provides the user data for latest 60 days from GFS (nowcast) and in situ platforms. Wind velocity is presented in false-color, solid arrows indicate in situ platforms. By clicking a given position, a popup shows latest available data, if there is a platform available, the user can also access and plot latest in situ data.</t>
  </si>
  <si>
    <t>EP_MAP_WAVE_001</t>
  </si>
  <si>
    <t>https://www.emodnet-physics.eu/map/Products/Wave/</t>
  </si>
  <si>
    <t>EMODnet Physics - WAVE_001. The page integrates global waves and in situ data. The product provides the user data for latest 60 days in situ platforms superimposed with the nowcast data. Wave intensity is presented in false-color, solid arrows indicate in situ platforms. By clicking a given position, a popup shows latest available data, if there is a platform available, the user can also access and plot latest in situ data.</t>
  </si>
  <si>
    <t>EP_MAP_TSMA_001</t>
  </si>
  <si>
    <t>EMODnet Physics - TSMA_001 -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</si>
  <si>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EP_MAP_EINR_001</t>
  </si>
  <si>
    <t>EMODnet Physics - EINR_001 -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</si>
  <si>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EP_MAP_EINR_002</t>
  </si>
  <si>
    <t>EMODnet Physics - EINR_002 - Base data of the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</si>
  <si>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EP_MAP_SLEV_001</t>
  </si>
  <si>
    <t>EP_MAP_SLEV_002</t>
  </si>
  <si>
    <t>https://www.emodnet-physics.eu/map/Products/V2/PRODUCTS.aspx?PRODTYPE=SL&amp;type=PSMSLSONEL&amp;param=undefined</t>
  </si>
  <si>
    <t>EMODnet Physics -  SLEV_002 - Absolute (geocentric) Sea Level Trends. The page is integrating data from the SONEL DB https://www.sonel.org/-Sea-level-trends-.html</t>
  </si>
  <si>
    <t>EP_MAP_SLEV_003</t>
  </si>
  <si>
    <t>https://www.emodnet-physics.eu/map/Products/V2/PRODUCTS.aspx?PRODTYPE=SL&amp;type=PSMSLA&amp;param=undefined</t>
  </si>
  <si>
    <t>EMODnet Physics - SLEV_003 -  the product Anomalies from the Relative Sea Level data. It is based on PSMSL aggregated dataset. http://www.psmsl.org/data/obtaining</t>
  </si>
  <si>
    <t>EP_MAP_SLEV_004</t>
  </si>
  <si>
    <t>EMODnet Physics - SLEV_004 - The page presents the relative sea level rise versus a recent baseline. It is based on PSMSL RLR monthly data - baseline periods, i.e. 2000-2019, 2005-2019, 2010-2019.</t>
  </si>
  <si>
    <t>EP_MAP_SLEV_005</t>
  </si>
  <si>
    <t>EMODnet Physics - SLEV_005 - using EMODnet Physics available PSMSL RLR monthly data, we discuss sea level trends calculated over 3 recent baseline periods, i.e. 2000-2019, 2005-2019, 2010-2019.</t>
  </si>
  <si>
    <t>EP_MAP_PSAL_004</t>
  </si>
  <si>
    <t>https://www.emodnet-physics.eu/map/Products/Smos/</t>
  </si>
  <si>
    <t>EMODnet Physics - SMOS SSS L4 - The page integrates Sea Surface Salinity measurements provided by the Soil Moisture and Ocean Salinity (SMOS) European mission. The product provides 9 day integrated measurements at global scale. The Sea Surface Salinity values are presented in false-color maps. Acknowledgements, Readings, Sources: The SMOS SSS maps have been generated in the Barcelona Expert Center (http://bec.icm.csic.es). SSS have been retrieved following the algorithm described in Olmedo, E. et al., De-biased non-Bayesian Retrieval: a novel approach to SMOS Sea Surface Salinity, Remote Sensing of Environment 193 (2017) 103–126 and Olmedo, E. et al.,CHARACTERIZATION AND CORRECTION OF THE LATITUDINAL AND SEASONAL BIAS IN BEC SMOS SEA SURFACE SALINITY MAPS, 2019. Proceedings of IGARSS 2019 (Paper number WE4.R12.4). Specific publication describing the entire methodology and the performance of the product has been submitted in Earth System Science Data journal, Olmedo, E. et al., Nine years of SMOS   Sea Surface Salinity global maps at the Barcelona Expert Center.</t>
  </si>
  <si>
    <t>EP_MAP_RFVL_001</t>
  </si>
  <si>
    <t>https://www.emodnet-physics.eu/map/Products/Proxy/</t>
  </si>
  <si>
    <t>In situ gridded Sea Surface Currents as monitored by High Frequency Radars</t>
  </si>
  <si>
    <t>CMEMS</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</si>
  <si>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</si>
  <si>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UHSLC</t>
  </si>
  <si>
    <t xml:space="preserve">in situ sea level data from UHSLC </t>
  </si>
  <si>
    <t>Salinity Climatology (1900-2013) - based on the SeaDataNet aggregated dataset - DIVA software v4.6.10 - mask: relative error threshold 0.5. Developed by SeaDataNet (https://www.seadatanet.org), distributed by EMODnet Physics (www.emodnet-physics.eu)</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</si>
  <si>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</si>
  <si>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 xml:space="preserve">IFREMER </t>
  </si>
  <si>
    <t>GLODAP</t>
  </si>
  <si>
    <t>http://thredds.emodnet-physics.eu/thredds/catalog/GLODAP/catalog.html</t>
  </si>
  <si>
    <t>SOCAT</t>
  </si>
  <si>
    <t>LAMBDA-SSS/</t>
  </si>
  <si>
    <t>http://thredds.emodnet-physics.eu/thredds/catalog/fmrc/LAMBDA-SSS/catalog.html</t>
  </si>
  <si>
    <t>LAMBDA-SSS-MONTHLY-MEAN/</t>
  </si>
  <si>
    <t>http://thredds.emodnet-physics.eu/thredds/catalog/fmrc/LAMBDA-SSS-MONTHLY-MEAN/catalog.html</t>
  </si>
  <si>
    <t>EMODnet Physics - SEALEVEL_GLO_PHY_CLIMATE_L4_REP_OBSERVATIONS_008_057 MONTHLY MEAN/</t>
  </si>
  <si>
    <t>http://thredds.emodnet-physics.eu/thredds/SEALEVEL_GLO_PHY_CLIMATE_L4_REP_OBSERVATIONS_008_057_MONTHLY_MEAN.html</t>
  </si>
  <si>
    <t>EP_TDS_INT_HCXX_HF_GR_NRT</t>
  </si>
  <si>
    <t>EP_TDS_CMS_SIEX_SA_GR_NRT</t>
  </si>
  <si>
    <t>EP_TDS_UHS_SLEV_TG_TS_NRT</t>
  </si>
  <si>
    <t>EP_TDS_CMS_TEMP_SA_GR_NRT</t>
  </si>
  <si>
    <t>EP_TDS_SDN_TEMP_XX_GR_CLI</t>
  </si>
  <si>
    <t>EP_TDS_INT_UWNO_XX_GR_XXX</t>
  </si>
  <si>
    <t>EP_TDS_INT_TSMA_XX_GR_EUR</t>
  </si>
  <si>
    <t>EP_TDS_CMS_PSAL_XX_GR_C51</t>
  </si>
  <si>
    <t>EP_TDS_CMS_TEMP_XX_GR_C52</t>
  </si>
  <si>
    <t>https://thredds.emodnet-physics.eu/thredds/EP_TDS_INT_HCXX_HF_GR_NRT.html</t>
  </si>
  <si>
    <t>https://thredds.emodnet-physics.eu/thredds/remoteCatalogService?catalog=http://150.145.136.27:8080/thredds/EP_TDS_INT_HCXX_HF_GR_NRT.xml</t>
  </si>
  <si>
    <t>https://thredds.emodnet-physics.eu/thredds/EP_TDS_CMS_SIEX_SA_GR_NRT.html</t>
  </si>
  <si>
    <t>https://thredds.emodnet-physics.eu/thredds/EP_TDS_UHS_SLEV_TG_TS_NRT.html</t>
  </si>
  <si>
    <t>https://thredds.emodnet-physics.eu/thredds/EP_TDS_CMS_TEMP_SA_GR_NRT.html</t>
  </si>
  <si>
    <t>https://thredds.emodnet-physics.eu/thredds/EP_TDS_SDN_TEMP_XX_GR_CLI.html</t>
  </si>
  <si>
    <t>https://thredds.emodnet-physics.eu/thredds/EP_TDS_INT_UWNO_XX_GR_XXX.html</t>
  </si>
  <si>
    <t>https://thredds.emodnet-physics.eu/thredds/EP_TDS_INT_TSMA_XX_GR_EUR.html</t>
  </si>
  <si>
    <t>https://thredds.emodnet-physics.eu/thredds/remoteCatalogService?catalog=http://62.94.122.131/thredds/EP_TDS_CMS_PSAL_XX_GR_C51.xml</t>
  </si>
  <si>
    <t>https://thredds.emodnet-physics.eu/thredds/remoteCatalogService?catalog=http://62.94.122.131/thredds/EP_TDS_CMS_TEMP_XX_GR_C52.xml</t>
  </si>
  <si>
    <t>http://thredds.emodnet-physics.eu/thredds/catalog.htmlhttp://thredds.emodnet-physics.eu/thredds/catalog/SOCAT/catalog.html</t>
  </si>
  <si>
    <t>SEALEVEL_GLO_PHY_CLIMATE_L4_REP_OBSERVATIONS_008_057_MONTHLY_MEAN</t>
  </si>
  <si>
    <t>total</t>
  </si>
  <si>
    <t>total q-1</t>
  </si>
  <si>
    <t>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t>
  </si>
  <si>
    <t>web form to download data from mapviewer if data is coastal and older than 60 days</t>
  </si>
  <si>
    <t>CMCC - Centro euro Mediterraneo sui Cambiamenti Climatici - Italy</t>
  </si>
  <si>
    <t xml:space="preserve">SOCAT - Surface Ocean CO2 Obsercation - (NCEI National Centers for Environmental Information) </t>
  </si>
  <si>
    <t xml:space="preserve">foundation </t>
  </si>
  <si>
    <t>section 33</t>
  </si>
  <si>
    <t>GeoSERVER</t>
  </si>
  <si>
    <t>ERDDAP</t>
  </si>
  <si>
    <t>THREDDS</t>
  </si>
  <si>
    <t>na</t>
  </si>
  <si>
    <t>ns</t>
  </si>
  <si>
    <r>
      <t xml:space="preserve">Score [1]
</t>
    </r>
    <r>
      <rPr>
        <sz val="10"/>
        <color rgb="FF333333"/>
        <rFont val="Open Sans"/>
        <family val="2"/>
      </rPr>
      <t>(3 1 0)</t>
    </r>
  </si>
  <si>
    <r>
      <t xml:space="preserve">Trend
</t>
    </r>
    <r>
      <rPr>
        <sz val="10"/>
        <color rgb="FF333333"/>
        <rFont val="Open Sans"/>
        <family val="2"/>
      </rPr>
      <t>(+ - =)</t>
    </r>
  </si>
  <si>
    <t>=</t>
  </si>
  <si>
    <t xml:space="preserve"> 15/15</t>
  </si>
  <si>
    <t>+</t>
  </si>
  <si>
    <t>are missing some menu voices on the footer - look central portal</t>
  </si>
  <si>
    <t>-</t>
  </si>
  <si>
    <t>20 /21</t>
  </si>
  <si>
    <t>The header shouldn't be full width. See central portal</t>
  </si>
  <si>
    <t xml:space="preserve"> 17/21</t>
  </si>
  <si>
    <t>The footer shouldn't be full width. See central portal.</t>
  </si>
  <si>
    <t>ICES - International Conseil for Sea Exploration  - Denmark</t>
  </si>
  <si>
    <t>NMDIS - China</t>
  </si>
  <si>
    <t>List all organisations that have supplied data voluntarily or upon request/approach within this quarter</t>
  </si>
  <si>
    <t>VLIZ - Belgium</t>
  </si>
  <si>
    <t>Business and private Company</t>
  </si>
  <si>
    <t>https://grafana-emodnet.trust-itservices.dev/login</t>
  </si>
  <si>
    <t>EMODnet Physics enhances the services of the CMEMS In Situ Thematic Assembly Centre (16/10/2018)</t>
  </si>
  <si>
    <t>Monitoring of global in situ real-time oceanographic data traffic and quality (16/10/2018)</t>
  </si>
  <si>
    <t>Capitalising on EMODnet Radar Data for Water Dispersion Studies (13/07/2018)</t>
  </si>
  <si>
    <t>EMODnet &amp; CMEMS together to build a framework for improving land boundary conditions in CMEMS regional products (09/07/2018)</t>
  </si>
  <si>
    <t>Mediterranean Wind Wave Model (21/02/2018)</t>
  </si>
  <si>
    <t>Making marine data available to the global scientific community: the UG-MESA marine services case (05/05/2018)</t>
  </si>
  <si>
    <t>Validation of SAR satellite based information products (wave height) and combination with EMODnet station data (Significant Wave Height HS ) (01/05/2018)</t>
  </si>
  <si>
    <t>Y</t>
  </si>
  <si>
    <t>log - matomo</t>
  </si>
  <si>
    <t>Not applicable</t>
  </si>
  <si>
    <t>https://piwik.vliz.be/index.php?module=CoreHome&amp;action=index&amp;idSite=25&amp;period=day&amp;date=yesterday#?idSite=25&amp;period=range&amp;date=2020-10-01,2021-01-01&amp;segment=&amp;category=General_Actions&amp;subcategory=General_Pages</t>
  </si>
  <si>
    <t>not applicable</t>
  </si>
  <si>
    <t>https://www.emodnet-physics.eu/map/Products/PRODNAME</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</si>
  <si>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 - unique</t>
    </r>
  </si>
  <si>
    <t>Optical properties (TSM)</t>
  </si>
  <si>
    <t>mapviewer - products</t>
  </si>
  <si>
    <t>mapviewer - map, platforms, prods</t>
  </si>
  <si>
    <t>server logs</t>
  </si>
  <si>
    <t>matomo logs</t>
  </si>
  <si>
    <r>
      <t xml:space="preserve">Total data Volume in GigaBytes </t>
    </r>
    <r>
      <rPr>
        <sz val="10"/>
        <color rgb="FF333333"/>
        <rFont val="Open Sans"/>
        <family val="2"/>
      </rPr>
      <t>[Q-1]</t>
    </r>
  </si>
  <si>
    <t>EMODNET_SEA_LEVEL_199301_201812_TREND</t>
  </si>
  <si>
    <t>EP_TDS_SDN_TEMP_XX_GR_CLI_ATLANTIC</t>
  </si>
  <si>
    <t>University of Liege, GeoHydrodynamics and Environment Research</t>
  </si>
  <si>
    <t>No comment. University of Liege, GeoHydrodynamics and Environment Research data from a local source.</t>
  </si>
  <si>
    <t>EP_ERD_INT_FCO2_AL_TS_NRT</t>
  </si>
  <si>
    <t>CO2 Fugacity (FCO2) TimeSeries. EMODnet Physics data from a local source.</t>
  </si>
  <si>
    <t>EP_ERD_INT_FLUO_AL_PR_NRT</t>
  </si>
  <si>
    <t>Fluorescence (FLUO) Profiles. EMODnet Physics data from a local source.</t>
  </si>
  <si>
    <t>EP_ERD_INT_NTRA_AL_PR_NRT</t>
  </si>
  <si>
    <t>Nitrate (NO3-N) (NTRA) Profiles. EMODnet Physics data from a local source.</t>
  </si>
  <si>
    <t>EP_ERD_INT_PHOS_AL_PR_NRT</t>
  </si>
  <si>
    <t>Phosphate (PO4-P) (PHOS) Profiles. EMODnet Physics data from a local source.</t>
  </si>
  <si>
    <t>EP_ERD_L2A_PSAL_PF_PR_NT_GLO</t>
  </si>
  <si>
    <t>Practical Salinity (PSAL) Profiles from Argo/Profilers. EMODnet Physics data from a local source.</t>
  </si>
  <si>
    <t>EP_ERD_L2A_PSAL_GL_PR_NT_GLO</t>
  </si>
  <si>
    <t>Practical Salinity (PSAL) Profiles from Gliders. EMODnet Physics data from a local source.</t>
  </si>
  <si>
    <t>EP_ERD_L2A_PSAL_MO_PR_NT_GLO</t>
  </si>
  <si>
    <t>Practical Salinity (PSAL) Profiles from Mooring. EMODnet Physics data from a local source.</t>
  </si>
  <si>
    <t>EP_ERD_L2A_PSAL_XB_PR_NT_GLO</t>
  </si>
  <si>
    <t>Practical Salinity (PSAL) Profiles from XBT. EMODnet Physics data from a local source.</t>
  </si>
  <si>
    <t>EP_ERD_L2A_TEMP_PF_PR_NT_GLO</t>
  </si>
  <si>
    <t>Sea Temperature (TEMP) Profiles from Argo/Profilers. EMODnet Physics data from a local source.</t>
  </si>
  <si>
    <t>EP_ERD_L2A_TEMP_GL_PR_NT_GLO</t>
  </si>
  <si>
    <t>Sea Temperature (TEMP) Profiles from Gliders. EMODnet Physics data from a local source.</t>
  </si>
  <si>
    <t>EP_ERD_L2A_TEMP_MO_PR_NT_GLO</t>
  </si>
  <si>
    <t>Sea Temperature (TEMP) Profiles from Mooring. EMODnet Physics data from a local source.</t>
  </si>
  <si>
    <t>EP_ERD_L2A_TEMP_XB_PR_NT_GLO</t>
  </si>
  <si>
    <t>Sea Temperature (TEMP) Profiles from XBT. EMODnet Physics data from a local source.</t>
  </si>
  <si>
    <t>EP_ERD_INT_SLCA_AL_PR_NRT</t>
  </si>
  <si>
    <t>Silicate (SIO4-SI) (SLCA) Profiles. EMODnet Physics data from a local source.</t>
  </si>
  <si>
    <t>OBSEA_NAXYS_hydrophone_audio_data</t>
  </si>
  <si>
    <t>Recordings from a Bjorge NAXYS Ethernet Hydrophone at OBSEA (as ERDDAP audio data)</t>
  </si>
  <si>
    <t>OBSEA_NAXYS_hydrophone_wavs_direct_access</t>
  </si>
  <si>
    <t>Recordings from a Bjorge NAXYS Ethernet Hydrophone at OBSEA</t>
  </si>
  <si>
    <t>HFR_COSYNA_BUES</t>
  </si>
  <si>
    <t>The data set consists of maps of radial velocity of the sea water surface current collected at Busum (BUSU) site in the German Bight (North Sea). Data are averaged over a time interval of 20 minutes. High Frequency (HF)-RADAR measurements of ocean velocity are radial in direction relative to the radar location and representative of the upper 0.3-2.5 meters of the ocean.</t>
  </si>
  <si>
    <t>HFR_Ibiza_FORM</t>
  </si>
  <si>
    <t>The data set consists of maps of radial velocity of the sea water surface current collected at Formentera (FORM) site in the Ibiza Channel (Mediterranean Sea). Data are averaged over a time interval of 1 hour around the cardinal hour. High Frequency (HF)-RADAR measurements of ocean velocity are radial in direction relative to the radar location and representative of the upper 0.9 meters of the ocean.</t>
  </si>
  <si>
    <t>HFR_Ibiza_GALF</t>
  </si>
  <si>
    <t>The data set consists of maps of radial velocity of the sea water surface current collected at Puig de Galfi (GALF) site in the Ibiza Channel (Mediterranean Sea). Data are averaged over a time interval of 1 hour around the cardinal hour. High Frequency (HF)-RADAR measurements of ocean velocity are radial in direction relative to the radar location and representative of the upper 0.3-2.5 meters of the ocean.</t>
  </si>
  <si>
    <t>HFR_EUSKOOS_HIGE</t>
  </si>
  <si>
    <t>The data set consists of maps of radial velocity of the sea water surface current collected at Higer (HIGE)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</si>
  <si>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HFR_EUSKOOS_MATX</t>
  </si>
  <si>
    <t>The data set consists of maps of radial velocity of the sea water surface current collected at Cabo Matxixako (MATX)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</si>
  <si>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HFR_Galicia_PRIO</t>
  </si>
  <si>
    <t>INTECMAR - Xunta de Galicia</t>
  </si>
  <si>
    <t>The data set consists of maps of radial velocity of the sea water surface current collected at Prior (PRIO)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</si>
  <si>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HFR_Galicia_SILL</t>
  </si>
  <si>
    <t>The data set consists of maps of radial velocity of the sea water surface current collected at Silleiro (SILL)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</si>
  <si>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HFR_Galicia_VILA</t>
  </si>
  <si>
    <t>HFR_DeltaEbro_ALFA</t>
  </si>
  <si>
    <t>The data set consists of maps of radial velocity of the sea water surface current collected at Alfacada (ALFA)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</si>
  <si>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HFR_DeltaEbro_SALO</t>
  </si>
  <si>
    <t>The data set consists of maps of radial velocity of the sea water surface current collected at Salou (SALO)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</si>
  <si>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HFR_Finnmark_BERL</t>
  </si>
  <si>
    <t>The data set consists of maps of radial velocity of the sea water surface current collected at Berlevag (BERL) site along the coast of Finnmark. Data are averaged over a time interval of 1 hour around the cardinal hour. High Frequency (HF)-RADAR measurements of ocean velocity are radial in direction relative to the radar location and representative of the upper 0.3-2.5 meters of the ocean.</t>
  </si>
  <si>
    <t>HFR_Finnmark_Total</t>
  </si>
  <si>
    <t>The data set consists of maps of total velocity of the surface current along the Finnmark coast averaged over a time interval of 1 hour around the cardinal hour. Surface ocean velocities estimated by High Frequency (HF) Radar are representative of the upper 0.3-2.5 meters of the ocean.</t>
  </si>
  <si>
    <t>HFR_Gibraltar_CAMA</t>
  </si>
  <si>
    <t>The data set consists of maps of radial velocity of the sea water surface current collected at Camarinal (CAMA)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</si>
  <si>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HFR_Gibraltar_CARN</t>
  </si>
  <si>
    <t>The data set consists of maps of radial velocity of the sea water surface current collected at Punta Carnero (CARN)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</si>
  <si>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HFR_Gibraltar_CEUT</t>
  </si>
  <si>
    <t>The data set consists of maps of radial velocity of the sea water surface current collected at Ceuta (CEUT)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</si>
  <si>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HFR_Gibraltar_TARI</t>
  </si>
  <si>
    <t>The data set consists of maps of radial velocity of the sea water surface current collected at Tarifa (TARI)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</si>
  <si>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HFR_Skagerrak_JOMF</t>
  </si>
  <si>
    <t>The data set consists of maps of radial velocity of the sea water surface current collected at Jomfruland (JOMF) site in the Skagerrak Strait. Data are averaged over a time interval of 1 hour around the cardinal hour. High Frequency (HF)-RADAR measurements of ocean velocity are radial in direction relative to the radar location and representative of the upper 0.3-2.5 meters of the ocean.</t>
  </si>
  <si>
    <t>HFR_Skagerrak_TORU</t>
  </si>
  <si>
    <t>The data set consists of maps of radial velocity of the sea water surface current collected at Torungen (TORU) site in the Skagerrak Strait. Data are averaged over a time interval of 1 hour around the cardinal hour. High Frequency (HF)-RADAR measurements of ocean velocity are radial in direction relative to the radar location and representative of the upper 0.3-2.5 meters of the ocean.</t>
  </si>
  <si>
    <t>HFR_TirLig_PCOR</t>
  </si>
  <si>
    <t>The data set consists of maps of radial velocity of the sea water surface current collected by the High Frequency (HF) radars of the Italian Coastal Radar Network at Punta Corone site (PCOR) in the Ligurian Sea. Date are averaged over a time interval of 1 hour around the cardinal hour. Surface ocean velocities estimated by HF Radar are representative of the upper 0.3-2.5 meters of the ocean.</t>
  </si>
  <si>
    <t>HFR_TirLig_TINO</t>
  </si>
  <si>
    <t>The data set consists of maps of radial velocity of the sea water surface current collected by the High Frequency (HF) radars of the Italian Coastal Radar Network at Isola del Tino (TINO) site in the Ligurian Sea. Date are averaged over a time interval of 1 hour around the cardinal hour. Surface ocean velocities estimated by HF Radar are representative of the upper 0.3-2.5 meters of the ocean.</t>
  </si>
  <si>
    <t>HFR_TirLig_VIAR</t>
  </si>
  <si>
    <t>The data set consists of maps of radial velocity of the sea water surface current collected by the High Frequency (HF) radars of the Italian Coastal Radar Network at Viareggio (VIAR) site in the North-Western Tyrrhenian Sea. Date are averaged over a time interval of 1 hour around the cardinal hour. Surface ocean velocities estimated by HF Radar are representative of the upper 0.3-2.5 meters of the ocean.</t>
  </si>
  <si>
    <t>HFR_Lisboa_590_IHOC_PL015</t>
  </si>
  <si>
    <t>The data set consists of maps of radial velocity of the sea water surface current collected at Farol do Cabo Espichel (EPSM)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</si>
  <si>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HFR_Lisboa_590_IHOC_PL016</t>
  </si>
  <si>
    <t>The data set consists of maps of radial velocity of the sea water surface current collected at Forte Sao Juliao (JLSM)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</si>
  <si>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HFR_South_2751_PdE_MAZAG</t>
  </si>
  <si>
    <t>The data set consists of maps of radial velocity of the sea water surface current collected at Mazagon (MAZA) site along the Southern coast of Spain, close to the border of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</si>
  <si>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HFR_South_590_IHOC_PL017</t>
  </si>
  <si>
    <t>The data set consists of maps of radial velocity of the sea water surface current collected at Farol de Sagres (SGTR)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</si>
  <si>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HFR_South_590_IHOC_PL018</t>
  </si>
  <si>
    <t>The data set consists of maps of radial velocity of the sea water surface current collected at Farol de Alfanzina (AFTR)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</si>
  <si>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HFR_South_590_IHOC_PL019</t>
  </si>
  <si>
    <t>The data set consists of maps of radial velocity of the sea water surface current collected at Vila Real de Santo Antonio (VATR)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</si>
  <si>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HFR_US_Alaska_Total</t>
  </si>
  <si>
    <t>UAF; ONC; CORDC - Coastal Observing Research and Development Center</t>
  </si>
  <si>
    <t>SPI_10_5281_zenodo_3973198</t>
  </si>
  <si>
    <t>Institute for Atmospheric and Climate Science, ETH Zurich, Switzerland</t>
  </si>
  <si>
    <t>This dataset contains a mask for the identification of cold and warm temperature advection along the Antarctic Circumnavigation Expedition (ACE) track based on a simple method using the difference between the sea surface and air temperature. This mask is a combination of measured air temperature during ACE and sea surface temperature fields from ECMWF operational analysis data.</t>
  </si>
  <si>
    <t>SPI_10_5281_zenodo_3974311</t>
  </si>
  <si>
    <t>This dataset contains a surface cyclone mask, which records the presence of a surface cyclone along the track of the Antarctic Circumnavigation expedition (ACE). The surface cyclones are calculated applying a 2D cyclone identification algorithm (Wernli and Schwierz, 2006; Sprenger et al., 2017) using global operational analysis data of the European Centre for Medium Range Weather Forecasts.</t>
  </si>
  <si>
    <t>SPI_10_5281_zenodo_2636778</t>
  </si>
  <si>
    <t>Paul Scherrer Institute, Villigen, Switzerland</t>
  </si>
  <si>
    <t>The authors would highly appreciate to be contacted if the data is used for any purpose. We measured mixing ratios of CO, CO2 and CH4 with a PICARRO G2401 Gas Analyzer. Ozone (O3) mixing ratios were measured with a 2B Technology ozone monitor, model 205. We report five-minute averaged data cleaned from exhaust gas influence. Temporal coverage is from December 20, 2016 to April 10, 2017. The trace gas concentrations represent a large number of atmospheric processes that happen on different time scales. CO for example, has basically no sources other than combustion and can hence be used as tracer for air mass transport from regions with combustion activities (e.g., South Africa). CO has a lifetime of a few weeks. CO2 and CH4 are longer-lived trace gases which disperse globally. The data set shows that concentrations in the Northern Hemisphere are higher than in the Southern Hemisphere. Both trace gases are emitted by anthropogenic activities as well as natural sources. Over the cruise track, areas of the Southern Ocean were passed where these trace gases either outgas or are absorbed. Ozone is a secondary trace gas, meaning that it is formed in the atmosphere. Its concentrations are relatively low. All trace gases data have been cleaned from exhaust gas influence.</t>
  </si>
  <si>
    <t>Jan 2021</t>
  </si>
  <si>
    <t>https://www.emodnet-physics.eu/Map/Service/Indicators/Section32.aspx</t>
  </si>
  <si>
    <t>https://logstack.emodnet-physics.eu/dashboards/6059eccd202fde06501b57d2</t>
  </si>
  <si>
    <t>https://www.emodnet-physics.eu/Map/Service/Indicators/Section34.aspx</t>
  </si>
  <si>
    <t>EXT/INT</t>
  </si>
  <si>
    <t xml:space="preserve">theme </t>
  </si>
  <si>
    <t>subset</t>
  </si>
  <si>
    <t>minTime</t>
  </si>
  <si>
    <t>ERD</t>
  </si>
  <si>
    <t>https://erddap.emodnet-physics.eu/erddap/tabledap/BDC_Binned_FV.subset</t>
  </si>
  <si>
    <t>2000-03-31T15:00:00Z</t>
  </si>
  <si>
    <t>https://erddap.emodnet-physics.eu/erddap/tabledap/BDC_FixedGear_FV_NRT.subset</t>
  </si>
  <si>
    <t>2019-05-16T03:55:03Z</t>
  </si>
  <si>
    <t>https://erddap.emodnet-physics.eu/erddap/tabledap/BDC_MobileGear_FV_NRT.subset</t>
  </si>
  <si>
    <t>2019-01-10T04:41:08Z</t>
  </si>
  <si>
    <t>https://erddap.emodnet-physics.eu/erddap/tabledap/BDC_Summary_FV_NRT.subset</t>
  </si>
  <si>
    <t>2000-05-15T14:09:00Z</t>
  </si>
  <si>
    <t>1878-01-01T00:00:00Z</t>
  </si>
  <si>
    <t>2018-01-01T00:00:00Z</t>
  </si>
  <si>
    <t>2019-05-01T00:00:00Z</t>
  </si>
  <si>
    <t>EMODPACE - PSMSL stations</t>
  </si>
  <si>
    <t>2018-12-16T00:00:00Z</t>
  </si>
  <si>
    <t>1993-01-01T00:00:00Z</t>
  </si>
  <si>
    <t>2019-10-01T00:00:00Z</t>
  </si>
  <si>
    <t>EMODNET_SEA_LEVEL_199301_201812_TREND_PLANNER</t>
  </si>
  <si>
    <t>graphs</t>
  </si>
  <si>
    <t>2019-10-08T00:00:00Z</t>
  </si>
  <si>
    <t>1993-01-16T00:00:00Z</t>
  </si>
  <si>
    <t>EMODPACE_NMDIS_L2A_SLEV_TG_TS</t>
  </si>
  <si>
    <t>National Marine Data and Information Service,Ministry of Natural Resource</t>
  </si>
  <si>
    <t>EMODPACE - NMDIS Water level data of Chinese Oceanographic Stations (monthly data)</t>
  </si>
  <si>
    <t>https://erddap.emodnet-physics.eu/erddap/tabledap/EMODPACE_NMDIS_L2A_SLEV_TG_TS.subset</t>
  </si>
  <si>
    <t>2011-04-01T00:00:00Z</t>
  </si>
  <si>
    <t>2020-10-01T00:00:00Z</t>
  </si>
  <si>
    <t>EMSO_Ligure_Ouest_Albatross_Microcat_NetCDF</t>
  </si>
  <si>
    <t>MIO UMR7294 CNRS / OSU Pytheas</t>
  </si>
  <si>
    <t>EMSO Ligure Ouest : ALBATROSS capteur MICROCAT (NetCDF files)</t>
  </si>
  <si>
    <t>https://erddap.emodnet-physics.eu/erddap/tabledap/EMSO_Ligure_Ouest_Albatross_Microcat_NetCDF.subset</t>
  </si>
  <si>
    <t>EMSO Ligure Ouest : ALBATROSS : traitement temps reel de fichiers de mesures provenant de capteurs sur une ligne instrumentee</t>
  </si>
  <si>
    <t>2019-07-20T12:29:58Z</t>
  </si>
  <si>
    <t>2020-11-09T23:31:12Z</t>
  </si>
  <si>
    <t>EMSO_Ligure_Ouest_MII_Aquadopp_NetCDF</t>
  </si>
  <si>
    <t>EMSO Ligure Ouest MII capteur AQUADOPP (NetCDF files)</t>
  </si>
  <si>
    <t>https://erddap.emodnet-physics.eu/erddap/tabledap/EMSO_Ligure_Ouest_MII_Aquadopp_NetCDF.subset</t>
  </si>
  <si>
    <t>EMSO_Ligure_Ouest_MII_Cstar_NetCDF</t>
  </si>
  <si>
    <t>EMSO Ligure Ouest MII capteur CSTAR (NetCDF files)</t>
  </si>
  <si>
    <t>https://erddap.emodnet-physics.eu/erddap/tabledap/EMSO_Ligure_Ouest_MII_Cstar_NetCDF.subset</t>
  </si>
  <si>
    <t>EMSO Network Common Data Format (NetCDF) files : station CSTAREMSO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</si>
  <si>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2017-09-26T00:00:02Z</t>
  </si>
  <si>
    <t>EMSO_Ligure_Ouest_MII_Microcat_NetCDF</t>
  </si>
  <si>
    <t>OSU Pytheas UMS 3470 CNRS</t>
  </si>
  <si>
    <t>EMSO Ligure Ouest MII capteur MICROCAT (NetCDF files)</t>
  </si>
  <si>
    <t>https://erddap.emodnet-physics.eu/erddap/tabledap/EMSO_Ligure_Ouest_MII_Microcat_NetCDF.subset</t>
  </si>
  <si>
    <t>EMSO Network Common Data Format (NetCDF) files : station MICROCATEMSO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</si>
  <si>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2017-09-29T16:42:28Z</t>
  </si>
  <si>
    <t>EMSO_Ligure_Ouest_MII_Oxygen_NetCDF</t>
  </si>
  <si>
    <t>EMSO Ligure Ouest MII capteur OXYGEN (NetCDF files)</t>
  </si>
  <si>
    <t>https://erddap.emodnet-physics.eu/erddap/tabledap/EMSO_Ligure_Ouest_MII_Oxygen_NetCDF.subset</t>
  </si>
  <si>
    <t>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</si>
  <si>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2017-09-29T12:44:01Z</t>
  </si>
  <si>
    <t>2019-07-29T01:29:03Z</t>
  </si>
  <si>
    <t>EP_ERD_INT_ALTS_AL_TS_MINMAXMEAN</t>
  </si>
  <si>
    <t>EMODnet Physics - Collection of  (ALTS) TimeSeries  Min/Max/Mean -  MultiPointTimeSeriesObservation</t>
  </si>
  <si>
    <t>https://erddap.emodnet-physics.eu/erddap/tabledap/EP_ERD_INT_ALTS_AL_TS_MINMAXMEAN.subset</t>
  </si>
  <si>
    <t>(ALTS) TimeSeries Min/Max/Mean. EMODnet Physics data from a local source.</t>
  </si>
  <si>
    <t>1956-11-25T05:08:18Z</t>
  </si>
  <si>
    <t>https://erddap.emodnet-physics.eu/erddap/tabledap/EP_ERD_INT_ALTS_AL_TS_NRT.subset</t>
  </si>
  <si>
    <t>1905-03-25T17:52:46Z</t>
  </si>
  <si>
    <t>https://erddap.emodnet-physics.eu/erddap/tabledap/EP_ERD_INT_AMON_AL_PR_NRT.subset</t>
  </si>
  <si>
    <t>2010-03-11T08:21:00Z</t>
  </si>
  <si>
    <t>EP_ERD_INT_ATMP_AL_TS_MINMAXMEAN</t>
  </si>
  <si>
    <t>EMODnet Physics - Collection of  (ATMP) TimeSeries  Min/Max/Mean -  MultiPointTimeSeriesObservation</t>
  </si>
  <si>
    <t>https://erddap.emodnet-physics.eu/erddap/tabledap/EP_ERD_INT_ATMP_AL_TS_MINMAXMEAN.subset</t>
  </si>
  <si>
    <t>(ATMP) TimeSeries Min/Max/Mean. EMODnet Physics data from a local source.</t>
  </si>
  <si>
    <t>https://erddap.emodnet-physics.eu/erddap/tabledap/EP_ERD_INT_ATMP_AL_TS_NRT.subset</t>
  </si>
  <si>
    <t>EP_ERD_INT_ATMS_AL_TS_MINMAXMEAN</t>
  </si>
  <si>
    <t>EMODnet Physics - Collection of  (ATMS) TimeSeries  Min/Max/Mean -  MultiPointTimeSeriesObservation</t>
  </si>
  <si>
    <t>https://erddap.emodnet-physics.eu/erddap/tabledap/EP_ERD_INT_ATMS_AL_TS_MINMAXMEAN.subset</t>
  </si>
  <si>
    <t>(ATMS) TimeSeries Min/Max/Mean. EMODnet Physics data from a local source.</t>
  </si>
  <si>
    <t>1956-11-25T05:05:05Z</t>
  </si>
  <si>
    <t>https://erddap.emodnet-physics.eu/erddap/tabledap/EP_ERD_INT_ATMS_AL_TS_NRT.subset</t>
  </si>
  <si>
    <t>EP_ERD_INT_ATPT_AL_TS_MINMAXMEAN</t>
  </si>
  <si>
    <t>EMODnet Physics - Collection of  (ATPT) TimeSeries  Min/Max/Mean -  MultiPointTimeSeriesObservation</t>
  </si>
  <si>
    <t>https://erddap.emodnet-physics.eu/erddap/tabledap/EP_ERD_INT_ATPT_AL_TS_MINMAXMEAN.subset</t>
  </si>
  <si>
    <t>(ATPT) TimeSeries Min/Max/Mean. EMODnet Physics data from a local source.</t>
  </si>
  <si>
    <t>2000-07-04T17:00:00Z</t>
  </si>
  <si>
    <t>2016-05-21T03:00:00Z</t>
  </si>
  <si>
    <t>https://erddap.emodnet-physics.eu/erddap/tabledap/EP_ERD_INT_ATPT_AL_TS_NRT.subset</t>
  </si>
  <si>
    <t>2000-07-04T07:00:00Z</t>
  </si>
  <si>
    <t>https://erddap.emodnet-physics.eu/erddap/tabledap/EP_ERD_INT_BCCW_AL_PR_NRT.subset</t>
  </si>
  <si>
    <t>https://erddap.emodnet-physics.eu/erddap/tabledap/EP_ERD_INT_CDOM_AL_PR_NRT.subset</t>
  </si>
  <si>
    <t>2000-04-15T18:52:12Z</t>
  </si>
  <si>
    <t>EP_ERD_INT_CDOM_AL_TS_MINMAXMEAN</t>
  </si>
  <si>
    <t>EMODnet Physics - Collection of  (CDOM) TimeSeries  Min/Max/Mean -  MultiPointTimeSeriesObservation</t>
  </si>
  <si>
    <t>https://erddap.emodnet-physics.eu/erddap/tabledap/EP_ERD_INT_CDOM_AL_TS_MINMAXMEAN.subset</t>
  </si>
  <si>
    <t>(CDOM) TimeSeries Min/Max/Mean. EMODnet Physics data from a local source.</t>
  </si>
  <si>
    <t>2010-10-12T21:14:00Z</t>
  </si>
  <si>
    <t>https://erddap.emodnet-physics.eu/erddap/tabledap/EP_ERD_INT_CDOM_AL_TS_NRT.subset</t>
  </si>
  <si>
    <t>EP_ERD_INT_CHLT_AL_TS_MINMAXMEAN</t>
  </si>
  <si>
    <t>EMODnet Physics - Collection of  (CHLT) TimeSeries  Min/Max/Mean -  MultiPointTimeSeriesObservation</t>
  </si>
  <si>
    <t>https://erddap.emodnet-physics.eu/erddap/tabledap/EP_ERD_INT_CHLT_AL_TS_MINMAXMEAN.subset</t>
  </si>
  <si>
    <t>(CHLT) TimeSeries Min/Max/Mean. EMODnet Physics data from a local source.</t>
  </si>
  <si>
    <t>2014-02-27T11:45:00Z</t>
  </si>
  <si>
    <t>https://erddap.emodnet-physics.eu/erddap/tabledap/EP_ERD_INT_CHLT_AL_TS_NRT.subset</t>
  </si>
  <si>
    <t>2000-07-19T15:33:16Z</t>
  </si>
  <si>
    <t>https://erddap.emodnet-physics.eu/erddap/tabledap/EP_ERD_INT_CNDC_AL_PR_NRT.subset</t>
  </si>
  <si>
    <t>1905-06-05T18:35:44Z</t>
  </si>
  <si>
    <t>EP_ERD_INT_CNDC_AL_TS_MINMAXMEAN</t>
  </si>
  <si>
    <t>EMODnet Physics - Collection of  (CNDC) TimeSeries  Min/Max/Mean -  MultiPointTimeSeriesObservation</t>
  </si>
  <si>
    <t>https://erddap.emodnet-physics.eu/erddap/tabledap/EP_ERD_INT_CNDC_AL_TS_MINMAXMEAN.subset</t>
  </si>
  <si>
    <t>(CNDC) TimeSeries Min/Max/Mean. EMODnet Physics data from a local source.</t>
  </si>
  <si>
    <t>1956-11-25T05:25:05Z</t>
  </si>
  <si>
    <t>https://erddap.emodnet-physics.eu/erddap/tabledap/EP_ERD_INT_CNDC_AL_TS_NRT.subset</t>
  </si>
  <si>
    <t>https://erddap.emodnet-physics.eu/erddap/tabledap/EP_ERD_INT_CPHL_AL_PR_NRT.subset</t>
  </si>
  <si>
    <t>EP_ERD_INT_CPHL_AL_TS_NRT</t>
  </si>
  <si>
    <t>EMODnet Physics - Collection of Total Chlorophyll-a (CPHL) TimeSeries -  MultiPointTimeSeriesObservation</t>
  </si>
  <si>
    <t>https://erddap.emodnet-physics.eu/erddap/tabledap/EP_ERD_INT_CPHL_AL_TS_NRT.subset</t>
  </si>
  <si>
    <t>Total Chlorophyll-a (CPHL) TimeSeries. EMODnet Physics data from a local source.</t>
  </si>
  <si>
    <t>2021-01-21T00:00:00Z</t>
  </si>
  <si>
    <t>EP_ERD_INT_DENS_AL_TS_MINMAXMEAN</t>
  </si>
  <si>
    <t>EMODnet Physics - Collection of  (DENS) TimeSeries  Min/Max/Mean -  MultiPointTimeSeriesObservation</t>
  </si>
  <si>
    <t>https://erddap.emodnet-physics.eu/erddap/tabledap/EP_ERD_INT_DENS_AL_TS_MINMAXMEAN.subset</t>
  </si>
  <si>
    <t>(DENS) TimeSeries Min/Max/Mean. EMODnet Physics data from a local source.</t>
  </si>
  <si>
    <t>1998-01-31T12:00:00Z</t>
  </si>
  <si>
    <t>https://erddap.emodnet-physics.eu/erddap/tabledap/EP_ERD_INT_DENS_AL_TS_NRT.subset</t>
  </si>
  <si>
    <t>1993-07-25T12:00:00Z</t>
  </si>
  <si>
    <t>EP_ERD_INT_DEWT_AL_TS_MINMAXMEAN</t>
  </si>
  <si>
    <t>EMODnet Physics - Collection of  (DEWT) TimeSeries  Min/Max/Mean -  MultiPointTimeSeriesObservation</t>
  </si>
  <si>
    <t>https://erddap.emodnet-physics.eu/erddap/tabledap/EP_ERD_INT_DEWT_AL_TS_MINMAXMEAN.subset</t>
  </si>
  <si>
    <t>(DEWT) TimeSeries Min/Max/Mean. EMODnet Physics data from a local source.</t>
  </si>
  <si>
    <t>https://erddap.emodnet-physics.eu/erddap/tabledap/EP_ERD_INT_DEWT_AL_TS_NRT.subset</t>
  </si>
  <si>
    <t>1956-11-25T05:05:04Z</t>
  </si>
  <si>
    <t>https://erddap.emodnet-physics.eu/erddap/tabledap/EP_ERD_INT_DOX1_AL_PR_NRT.subset</t>
  </si>
  <si>
    <t>2020-12-13T07:36:00Z</t>
  </si>
  <si>
    <t>EP_ERD_INT_DOX1_AL_TS_MINMAXMEAN</t>
  </si>
  <si>
    <t>EMODnet Physics - Collection of  (DOX1) TimeSeries  Min/Max/Mean -  MultiPointTimeSeriesObservation</t>
  </si>
  <si>
    <t>https://erddap.emodnet-physics.eu/erddap/tabledap/EP_ERD_INT_DOX1_AL_TS_MINMAXMEAN.subset</t>
  </si>
  <si>
    <t>(DOX1) TimeSeries Min/Max/Mean. EMODnet Physics data from a local source.</t>
  </si>
  <si>
    <t>1956-11-25T05:25:06Z</t>
  </si>
  <si>
    <t>https://erddap.emodnet-physics.eu/erddap/tabledap/EP_ERD_INT_DOX1_AL_TS_NRT.subset</t>
  </si>
  <si>
    <t>https://erddap.emodnet-physics.eu/erddap/tabledap/EP_ERD_INT_DOX2_AL_PR_NRT.subset</t>
  </si>
  <si>
    <t>EP_ERD_INT_DOX2_AL_TS_MINMAXMEAN</t>
  </si>
  <si>
    <t>EMODnet Physics - Collection of  (DOX2) TimeSeries  Min/Max/Mean -  MultiPointTimeSeriesObservation</t>
  </si>
  <si>
    <t>https://erddap.emodnet-physics.eu/erddap/tabledap/EP_ERD_INT_DOX2_AL_TS_MINMAXMEAN.subset</t>
  </si>
  <si>
    <t>(DOX2) TimeSeries Min/Max/Mean. EMODnet Physics data from a local source.</t>
  </si>
  <si>
    <t>2009-01-01T00:12:39Z</t>
  </si>
  <si>
    <t>https://erddap.emodnet-physics.eu/erddap/tabledap/EP_ERD_INT_DOX2_AL_TS_NRT.subset</t>
  </si>
  <si>
    <t>1995-06-12T00:00:00Z</t>
  </si>
  <si>
    <t>https://erddap.emodnet-physics.eu/erddap/tabledap/EP_ERD_INT_DOXY_AL_PR_NRT.subset</t>
  </si>
  <si>
    <t>2021-01-18T02:36:34Z</t>
  </si>
  <si>
    <t>EP_ERD_INT_DOXY_AL_TS_MINMAXMEAN</t>
  </si>
  <si>
    <t>EMODnet Physics - Collection of  (DOXY) TimeSeries  Min/Max/Mean -  MultiPointTimeSeriesObservation</t>
  </si>
  <si>
    <t>https://erddap.emodnet-physics.eu/erddap/tabledap/EP_ERD_INT_DOXY_AL_TS_MINMAXMEAN.subset</t>
  </si>
  <si>
    <t>(DOXY) TimeSeries Min/Max/Mean. EMODnet Physics data from a local source.</t>
  </si>
  <si>
    <t>1908-01-28T11:23:40Z</t>
  </si>
  <si>
    <t>https://erddap.emodnet-physics.eu/erddap/tabledap/EP_ERD_INT_DOXY_AL_TS_NRT.subset</t>
  </si>
  <si>
    <t>EP_ERD_INT_DRYT_AL_TS_MINMAXMEAN</t>
  </si>
  <si>
    <t>EMODnet Physics - Collection of  (DRYT) TimeSeries  Min/Max/Mean -  MultiPointTimeSeriesObservation</t>
  </si>
  <si>
    <t>https://erddap.emodnet-physics.eu/erddap/tabledap/EP_ERD_INT_DRYT_AL_TS_MINMAXMEAN.subset</t>
  </si>
  <si>
    <t>(DRYT) TimeSeries Min/Max/Mean. EMODnet Physics data from a local source.</t>
  </si>
  <si>
    <t>1901-12-13T20:45:52Z</t>
  </si>
  <si>
    <t>https://erddap.emodnet-physics.eu/erddap/tabledap/EP_ERD_INT_DRYT_AL_TS_NRT.subset</t>
  </si>
  <si>
    <t>1901-12-14T07:00:00Z</t>
  </si>
  <si>
    <t>https://erddap.emodnet-physics.eu/erddap/tabledap/EP_ERD_INT_EWCT_AL_PR_NRT.subset</t>
  </si>
  <si>
    <t>2018-03-01T16:32:00Z</t>
  </si>
  <si>
    <t>EP_ERD_INT_EWCT_AL_TS_MINMAXMEAN</t>
  </si>
  <si>
    <t>EMODnet Physics - Collection of  (EWCT) TimeSeries  Min/Max/Mean -  MultiPointTimeSeriesObservation</t>
  </si>
  <si>
    <t>https://erddap.emodnet-physics.eu/erddap/tabledap/EP_ERD_INT_EWCT_AL_TS_MINMAXMEAN.subset</t>
  </si>
  <si>
    <t>(EWCT) TimeSeries Min/Max/Mean. EMODnet Physics data from a local source.</t>
  </si>
  <si>
    <t>1923-08-24T05:35:44Z</t>
  </si>
  <si>
    <t>https://erddap.emodnet-physics.eu/erddap/tabledap/EP_ERD_INT_EWCT_AL_TS_NRT.subset</t>
  </si>
  <si>
    <t>EP_ERD_INT_FCO2_AL_TS_MINMAXMEAN</t>
  </si>
  <si>
    <t>EMODnet Physics - Collection of  (FCO2) TimeSeries  Min/Max/Mean -  MultiPointTimeSeriesObservation</t>
  </si>
  <si>
    <t>https://erddap.emodnet-physics.eu/erddap/tabledap/EP_ERD_INT_FCO2_AL_TS_MINMAXMEAN.subset</t>
  </si>
  <si>
    <t>(FCO2) TimeSeries Min/Max/Mean. EMODnet Physics data from a local source.</t>
  </si>
  <si>
    <t>1995-06-25T04:04:47Z</t>
  </si>
  <si>
    <t>1997-12-15T11:02:24Z</t>
  </si>
  <si>
    <t>EMODnet Physics - Collection of CO2 Fugacity (FCO2) TimeSeries -  MultiPointTimeSeriesObservation</t>
  </si>
  <si>
    <t>https://erddap.emodnet-physics.eu/erddap/tabledap/EP_ERD_INT_FCO2_AL_TS_NRT.subset</t>
  </si>
  <si>
    <t>2019-06-13T00:00:00Z</t>
  </si>
  <si>
    <t>https://erddap.emodnet-physics.eu/erddap/tabledap/EP_ERD_INT_FLU2_AL_PR_NRT.subset</t>
  </si>
  <si>
    <t>2013-06-17T04:04:37Z</t>
  </si>
  <si>
    <t>EP_ERD_INT_FLU2_AL_TS_MINMAXMEAN</t>
  </si>
  <si>
    <t>EMODnet Physics - Collection of  (FLU2) TimeSeries  Min/Max/Mean -  MultiPointTimeSeriesObservation</t>
  </si>
  <si>
    <t>https://erddap.emodnet-physics.eu/erddap/tabledap/EP_ERD_INT_FLU2_AL_TS_MINMAXMEAN.subset</t>
  </si>
  <si>
    <t>(FLU2) TimeSeries Min/Max/Mean. EMODnet Physics data from a local source.</t>
  </si>
  <si>
    <t>1992-03-23T16:00:25Z</t>
  </si>
  <si>
    <t>https://erddap.emodnet-physics.eu/erddap/tabledap/EP_ERD_INT_FLU2_AL_TS_NRT.subset</t>
  </si>
  <si>
    <t>1992-03-22T22:00:25Z</t>
  </si>
  <si>
    <t>EP_ERD_INT_FLU3_AL_TS_MINMAXMEAN</t>
  </si>
  <si>
    <t>EMODnet Physics - Collection of  (FLU3) TimeSeries  Min/Max/Mean -  MultiPointTimeSeriesObservation</t>
  </si>
  <si>
    <t>https://erddap.emodnet-physics.eu/erddap/tabledap/EP_ERD_INT_FLU3_AL_TS_MINMAXMEAN.subset</t>
  </si>
  <si>
    <t>(FLU3) TimeSeries Min/Max/Mean. EMODnet Physics data from a local source.</t>
  </si>
  <si>
    <t>2000-01-04T20:33:12Z</t>
  </si>
  <si>
    <t>https://erddap.emodnet-physics.eu/erddap/tabledap/EP_ERD_INT_FLU3_AL_TS_NRT.subset</t>
  </si>
  <si>
    <t>EMODnet Physics - Collection of Fluorescence (FLUO) Profiles -  MultiPointProfileObservation</t>
  </si>
  <si>
    <t>https://erddap.emodnet-physics.eu/erddap/tabledap/EP_ERD_INT_FLUO_AL_PR_NRT.subset</t>
  </si>
  <si>
    <t>2017-06-24T10:32:09Z</t>
  </si>
  <si>
    <t>2017-08-06T06:41:22Z</t>
  </si>
  <si>
    <t>EP_ERD_INT_FLUO_AL_TS_MINMAXMEAN</t>
  </si>
  <si>
    <t>EMODnet Physics - Collection of  (FLUO) TimeSeries  Min/Max/Mean -  MultiPointTimeSeriesObservation</t>
  </si>
  <si>
    <t>https://erddap.emodnet-physics.eu/erddap/tabledap/EP_ERD_INT_FLUO_AL_TS_MINMAXMEAN.subset</t>
  </si>
  <si>
    <t>(FLUO) TimeSeries Min/Max/Mean. EMODnet Physics data from a local source.</t>
  </si>
  <si>
    <t>1980-01-04T13:04:35Z</t>
  </si>
  <si>
    <t>2020-06-01T18:02:04Z</t>
  </si>
  <si>
    <t>https://erddap.emodnet-physics.eu/erddap/tabledap/EP_ERD_INT_FLUO_AL_TS_NRT.subset</t>
  </si>
  <si>
    <t>1980-01-03T23:52:15Z</t>
  </si>
  <si>
    <t>EP_ERD_INT_GDIR_AL_TS_MINMAXMEAN</t>
  </si>
  <si>
    <t>EMODnet Physics - Collection of (GDIR) TimeSeries  Min/Max/Mean -  MultiPointTimeSeriesObservation</t>
  </si>
  <si>
    <t>https://erddap.emodnet-physics.eu/erddap/tabledap/EP_ERD_INT_GDIR_AL_TS_MINMAXMEAN.subset</t>
  </si>
  <si>
    <t>(GDIR) TimeSeries Min/Max/Mean. EMODnet Physics data from a local source.</t>
  </si>
  <si>
    <t>1905-03-01T00:00:00Z</t>
  </si>
  <si>
    <t>https://erddap.emodnet-physics.eu/erddap/tabledap/EP_ERD_INT_GDIR_AL_TS_NRT.subset</t>
  </si>
  <si>
    <t>EP_ERD_INT_GSPD_AL_TS_MINMAXMEAN</t>
  </si>
  <si>
    <t>EMODnet Physics - Collection of  (GSPD) TimeSeries  Min/Max/Mean -  MultiPointTimeSeriesObservation</t>
  </si>
  <si>
    <t>https://erddap.emodnet-physics.eu/erddap/tabledap/EP_ERD_INT_GSPD_AL_TS_MINMAXMEAN.subset</t>
  </si>
  <si>
    <t>(GSPD) TimeSeries Min/Max/Mean. EMODnet Physics data from a local source.</t>
  </si>
  <si>
    <t>https://erddap.emodnet-physics.eu/erddap/tabledap/EP_ERD_INT_GSPD_AL_TS_NRT.subset</t>
  </si>
  <si>
    <t>https://erddap.emodnet-physics.eu/erddap/tabledap/EP_ERD_INT_HCDT_AL_PR_NRT.subset</t>
  </si>
  <si>
    <t>EP_ERD_INT_HCDT_AL_TS_MINMAXMEAN</t>
  </si>
  <si>
    <t>EMODnet Physics - Collection of (HCDT) TimeSeries  Min/Max/Mean -  MultiPointTimeSeriesObservation</t>
  </si>
  <si>
    <t>https://erddap.emodnet-physics.eu/erddap/tabledap/EP_ERD_INT_HCDT_AL_TS_MINMAXMEAN.subset</t>
  </si>
  <si>
    <t>(HCDT) TimeSeries Min/Max/Mean. EMODnet Physics data from a local source.</t>
  </si>
  <si>
    <t>1901-12-01T00:00:00Z</t>
  </si>
  <si>
    <t>https://erddap.emodnet-physics.eu/erddap/tabledap/EP_ERD_INT_HCDT_AL_TS_NRT.subset</t>
  </si>
  <si>
    <t>https://erddap.emodnet-physics.eu/erddap/tabledap/EP_ERD_INT_HCSP_AL_PR_NRT.subset</t>
  </si>
  <si>
    <t>EP_ERD_INT_HCSP_AL_TS_MINMAXMEAN</t>
  </si>
  <si>
    <t>EMODnet Physics - Collection of  (HCSP) TimeSeries  Min/Max/Mean -  MultiPointTimeSeriesObservation</t>
  </si>
  <si>
    <t>https://erddap.emodnet-physics.eu/erddap/tabledap/EP_ERD_INT_HCSP_AL_TS_MINMAXMEAN.subset</t>
  </si>
  <si>
    <t>(HCSP) TimeSeries Min/Max/Mean. EMODnet Physics data from a local source.</t>
  </si>
  <si>
    <t>https://erddap.emodnet-physics.eu/erddap/tabledap/EP_ERD_INT_HCSP_AL_TS_NRT.subset</t>
  </si>
  <si>
    <t>https://erddap.emodnet-physics.eu/erddap/tabledap/EP_ERD_INT_LGH4_AL_PR_NRT.subset</t>
  </si>
  <si>
    <t>2014-05-07T06:59:35Z</t>
  </si>
  <si>
    <t>2016-10-06T04:41:00Z</t>
  </si>
  <si>
    <t>EP_ERD_INT_LGH4_AL_TS_MINMAXMEAN</t>
  </si>
  <si>
    <t>EMODnet Physics - Collection of  (LGH4) TimeSeries  Min/Max/Mean -  MultiPointTimeSeriesObservation</t>
  </si>
  <si>
    <t>https://erddap.emodnet-physics.eu/erddap/tabledap/EP_ERD_INT_LGH4_AL_TS_MINMAXMEAN.subset</t>
  </si>
  <si>
    <t>(LGH4) TimeSeries Min/Max/Mean. EMODnet Physics data from a local source.</t>
  </si>
  <si>
    <t>https://erddap.emodnet-physics.eu/erddap/tabledap/EP_ERD_INT_LGH4_AL_TS_NRT.subset</t>
  </si>
  <si>
    <t>https://erddap.emodnet-physics.eu/erddap/tabledap/EP_ERD_INT_LGHT_AL_PR_NRT.subset</t>
  </si>
  <si>
    <t>2012-10-23T17:31:59Z</t>
  </si>
  <si>
    <t>EP_ERD_INT_LGHT_AL_TS_MINMAXMEAN</t>
  </si>
  <si>
    <t>EMODnet Physics - Collection of  (LGHT) TimeSeries  Min/Max/Mean -  MultiPointTimeSeriesObservation</t>
  </si>
  <si>
    <t>https://erddap.emodnet-physics.eu/erddap/tabledap/EP_ERD_INT_LGHT_AL_TS_MINMAXMEAN.subset</t>
  </si>
  <si>
    <t>(LGHT) TimeSeries Min/Max/Mean. EMODnet Physics data from a local source.</t>
  </si>
  <si>
    <t>2009-11-24T22:20:00Z</t>
  </si>
  <si>
    <t>https://erddap.emodnet-physics.eu/erddap/tabledap/EP_ERD_INT_LGHT_AL_TS_NRT.subset</t>
  </si>
  <si>
    <t>2009-10-31T07:20:39Z</t>
  </si>
  <si>
    <t>EP_ERD_INT_LINC_AL_TS_MINMAXMEAN</t>
  </si>
  <si>
    <t>EMODnet Physics - Collection of  (LINC) TimeSeries  Min/Max/Mean -  MultiPointTimeSeriesObservation</t>
  </si>
  <si>
    <t>https://erddap.emodnet-physics.eu/erddap/tabledap/EP_ERD_INT_LINC_AL_TS_MINMAXMEAN.subset</t>
  </si>
  <si>
    <t>(LINC) TimeSeries Min/Max/Mean. EMODnet Physics data from a local source.</t>
  </si>
  <si>
    <t>2004-06-17T18:00:00Z</t>
  </si>
  <si>
    <t>https://erddap.emodnet-physics.eu/erddap/tabledap/EP_ERD_INT_LINC_AL_TS_NRT.subset</t>
  </si>
  <si>
    <t>EP_ERD_INT_NRAD_AL_TS_MINMAXMEAN</t>
  </si>
  <si>
    <t>EMODnet Physics - Collection of  (NRAD) TimeSeries  Min/Max/Mean -  MultiPointTimeSeriesObservation</t>
  </si>
  <si>
    <t>https://erddap.emodnet-physics.eu/erddap/tabledap/EP_ERD_INT_NRAD_AL_TS_MINMAXMEAN.subset</t>
  </si>
  <si>
    <t>(NRAD) TimeSeries Min/Max/Mean. EMODnet Physics data from a local source.</t>
  </si>
  <si>
    <t>2011-09-05T19:00:00Z</t>
  </si>
  <si>
    <t>2021-01-01T20:20:00Z</t>
  </si>
  <si>
    <t>https://erddap.emodnet-physics.eu/erddap/tabledap/EP_ERD_INT_NRAD_AL_TS_NRT.subset</t>
  </si>
  <si>
    <t>2011-09-05T11:00:00Z</t>
  </si>
  <si>
    <t>2021-01-05T16:30:00Z</t>
  </si>
  <si>
    <t>https://erddap.emodnet-physics.eu/erddap/tabledap/EP_ERD_INT_NSCT_AL_PR_NRT.subset</t>
  </si>
  <si>
    <t>EP_ERD_INT_NSCT_AL_TS_MINMAXMEAN</t>
  </si>
  <si>
    <t>EMODnet Physics - Collection of  (NSCT) TimeSeries  Min/Max/Mean -  MultiPointTimeSeriesObservation</t>
  </si>
  <si>
    <t>https://erddap.emodnet-physics.eu/erddap/tabledap/EP_ERD_INT_NSCT_AL_TS_MINMAXMEAN.subset</t>
  </si>
  <si>
    <t>(NSCT) TimeSeries Min/Max/Mean. EMODnet Physics data from a local source.</t>
  </si>
  <si>
    <t>https://erddap.emodnet-physics.eu/erddap/tabledap/EP_ERD_INT_NSCT_AL_TS_NRT.subset</t>
  </si>
  <si>
    <t>https://erddap.emodnet-physics.eu/erddap/tabledap/EP_ERD_INT_NTAW_AL_PR_NRT.subset</t>
  </si>
  <si>
    <t>EMODnet Physics - Collection of Nitrate (NO3-N) (NTRA) Profiles -  MultiPointProfileObservation</t>
  </si>
  <si>
    <t>https://erddap.emodnet-physics.eu/erddap/tabledap/EP_ERD_INT_NTRA_AL_PR_NRT.subset</t>
  </si>
  <si>
    <t>https://erddap.emodnet-physics.eu/erddap/tabledap/EP_ERD_INT_NTRI_AL_PR_NRT.subset</t>
  </si>
  <si>
    <t>https://erddap.emodnet-physics.eu/erddap/tabledap/EP_ERD_INT_NTRZ_AL_PR_NRT.subset</t>
  </si>
  <si>
    <t>EP_ERD_INT_NTRZ_AL_TS_MINMAXMEAN</t>
  </si>
  <si>
    <t>EMODnet Physics - Collection of  (NTRZ) TimeSeries  Min/Max/Mean -  MultiPointTimeSeriesObservation</t>
  </si>
  <si>
    <t>https://erddap.emodnet-physics.eu/erddap/tabledap/EP_ERD_INT_NTRZ_AL_TS_MINMAXMEAN.subset</t>
  </si>
  <si>
    <t>(NTRZ) TimeSeries Min/Max/Mean. EMODnet Physics data from a local source.</t>
  </si>
  <si>
    <t>2004-05-29T12:36:32Z</t>
  </si>
  <si>
    <t>2011-09-01T00:16:52Z</t>
  </si>
  <si>
    <t>https://erddap.emodnet-physics.eu/erddap/tabledap/EP_ERD_INT_NTRZ_AL_TS_NRT.subset</t>
  </si>
  <si>
    <t>2004-03-24T17:16:32Z</t>
  </si>
  <si>
    <t>https://erddap.emodnet-physics.eu/erddap/tabledap/EP_ERD_INT_OSAT_AL_PR_NRT.subset</t>
  </si>
  <si>
    <t>2017-09-25T12:17:49Z</t>
  </si>
  <si>
    <t>2020-10-22T13:20:18Z</t>
  </si>
  <si>
    <t>EP_ERD_INT_OSAT_AL_TS_MINMAXMEAN</t>
  </si>
  <si>
    <t>EMODnet Physics - Collection of  (OSAT) TimeSeries  Min/Max/Mean -  MultiPointTimeSeriesObservation</t>
  </si>
  <si>
    <t>https://erddap.emodnet-physics.eu/erddap/tabledap/EP_ERD_INT_OSAT_AL_TS_MINMAXMEAN.subset</t>
  </si>
  <si>
    <t>(OSAT) TimeSeries Min/Max/Mean. EMODnet Physics data from a local source.</t>
  </si>
  <si>
    <t>https://erddap.emodnet-physics.eu/erddap/tabledap/EP_ERD_INT_OSAT_AL_TS_NRT.subset</t>
  </si>
  <si>
    <t>https://erddap.emodnet-physics.eu/erddap/tabledap/EP_ERD_INT_PCO2_AL_PR_NRT.subset</t>
  </si>
  <si>
    <t>EP_ERD_INT_PCO2_AL_TS_MINMAXMEAN</t>
  </si>
  <si>
    <t>EMODnet Physics - Collection of  (PCO2) TimeSeries  Min/Max/Mean -  MultiPointTimeSeriesObservation</t>
  </si>
  <si>
    <t>https://erddap.emodnet-physics.eu/erddap/tabledap/EP_ERD_INT_PCO2_AL_TS_MINMAXMEAN.subset</t>
  </si>
  <si>
    <t>(PCO2) TimeSeries Min/Max/Mean. EMODnet Physics data from a local source.</t>
  </si>
  <si>
    <t>2013-11-22T01:11:12Z</t>
  </si>
  <si>
    <t>2021-02-11T16:00:00Z</t>
  </si>
  <si>
    <t>https://erddap.emodnet-physics.eu/erddap/tabledap/EP_ERD_INT_PCO2_AL_TS_NRT.subset</t>
  </si>
  <si>
    <t>2009-05-23T18:00:01Z</t>
  </si>
  <si>
    <t>2021-02-15T00:00:00Z</t>
  </si>
  <si>
    <t>EMODnet Physics - Collection of Phosphate (PO4-P) (PHOS) Profiles -  MultiPointProfileObservation</t>
  </si>
  <si>
    <t>https://erddap.emodnet-physics.eu/erddap/tabledap/EP_ERD_INT_PHOS_AL_PR_NRT.subset</t>
  </si>
  <si>
    <t>EP_ERD_INT_PHOS_AL_TS_MINMAXMEAN</t>
  </si>
  <si>
    <t>EMODnet Physics - Collection of  (PHOS) TimeSeries  Min/Max/Mean -  MultiPointTimeSeriesObservation</t>
  </si>
  <si>
    <t>https://erddap.emodnet-physics.eu/erddap/tabledap/EP_ERD_INT_PHOS_AL_TS_MINMAXMEAN.subset</t>
  </si>
  <si>
    <t>(PHOS) TimeSeries Min/Max/Mean. EMODnet Physics data from a local source.</t>
  </si>
  <si>
    <t>2004-05-18T13:36:33Z</t>
  </si>
  <si>
    <t>2010-05-26T01:56:33Z</t>
  </si>
  <si>
    <t>https://erddap.emodnet-physics.eu/erddap/tabledap/EP_ERD_INT_PHOS_AL_TS_NRT.subset</t>
  </si>
  <si>
    <t>https://erddap.emodnet-physics.eu/erddap/tabledap/EP_ERD_INT_PHPH_AL_PR_NRT.subset</t>
  </si>
  <si>
    <t>EP_ERD_INT_PHPH_AL_TS_MINMAXMEAN</t>
  </si>
  <si>
    <t>EMODnet Physics - Collection of  (PHPH) TimeSeries  Min/Max/Mean -  MultiPointTimeSeriesObservation</t>
  </si>
  <si>
    <t>https://erddap.emodnet-physics.eu/erddap/tabledap/EP_ERD_INT_PHPH_AL_TS_MINMAXMEAN.subset</t>
  </si>
  <si>
    <t>(PHPH) TimeSeries Min/Max/Mean. EMODnet Physics data from a local source.</t>
  </si>
  <si>
    <t>2000-01-01T05:07:12Z</t>
  </si>
  <si>
    <t>https://erddap.emodnet-physics.eu/erddap/tabledap/EP_ERD_INT_PHPH_AL_TS_NRT.subset</t>
  </si>
  <si>
    <t>EP_ERD_INT_PHYC_AL_TS_MINMAXMEAN</t>
  </si>
  <si>
    <t>EMODnet Physics - Collection of  (PHYC) TimeSeries  Min/Max/Mean -  MultiPointTimeSeriesObservation</t>
  </si>
  <si>
    <t>https://erddap.emodnet-physics.eu/erddap/tabledap/EP_ERD_INT_PHYC_AL_TS_MINMAXMEAN.subset</t>
  </si>
  <si>
    <t>(PHYC) TimeSeries Min/Max/Mean. EMODnet Physics data from a local source.</t>
  </si>
  <si>
    <t>2010-06-29T02:29:27Z</t>
  </si>
  <si>
    <t>https://erddap.emodnet-physics.eu/erddap/tabledap/EP_ERD_INT_PHYC_AL_TS_NRT.subset</t>
  </si>
  <si>
    <t>2010-01-01T00:00:13Z</t>
  </si>
  <si>
    <t>https://erddap.emodnet-physics.eu/erddap/tabledap/EP_ERD_INT_POTENTIAL_TEMP_AL_PR_NRT.subset</t>
  </si>
  <si>
    <t>2014-07-28T12:00:00Z</t>
  </si>
  <si>
    <t>2017-06-19T12:00:00Z</t>
  </si>
  <si>
    <t>EP_ERD_INT_POTENTIAL_TEMP_AL_TS_MINMAXMEAN</t>
  </si>
  <si>
    <t>EMODnet Physics - Collection of  (POTENTIAL_TEMP) TimeSeries  Min/Max/Mean -  MultiPointTimeSeriesObservation</t>
  </si>
  <si>
    <t>https://erddap.emodnet-physics.eu/erddap/tabledap/EP_ERD_INT_POTENTIAL_TEMP_AL_TS_MINMAXMEAN.subset</t>
  </si>
  <si>
    <t>(POTENTIAL_TEMP) TimeSeries Min/Max/Mean. EMODnet Physics data from a local source.</t>
  </si>
  <si>
    <t>2003-07-18T12:00:00Z</t>
  </si>
  <si>
    <t>2019-09-17T12:00:00Z</t>
  </si>
  <si>
    <t>https://erddap.emodnet-physics.eu/erddap/tabledap/EP_ERD_INT_POTENTIAL_TEMP_AL_TS_NRT.subset</t>
  </si>
  <si>
    <t>2003-07-07T12:00:00Z</t>
  </si>
  <si>
    <t>ATMO</t>
  </si>
  <si>
    <t>EP_ERD_INT_PRRD_AL_TS_MINMAXMEAN</t>
  </si>
  <si>
    <t>EMODnet Physics - Collection of  (PRRD) TimeSeries  Min/Max/Mean -  MultiPointTimeSeriesObservation</t>
  </si>
  <si>
    <t>https://erddap.emodnet-physics.eu/erddap/tabledap/EP_ERD_INT_PRRD_AL_TS_MINMAXMEAN.subset</t>
  </si>
  <si>
    <t>(PRRD) TimeSeries Min/Max/Mean. EMODnet Physics data from a local source.</t>
  </si>
  <si>
    <t>2009-01-01T00:30:22Z</t>
  </si>
  <si>
    <t>2021-01-01T00:34:37Z</t>
  </si>
  <si>
    <t>https://erddap.emodnet-physics.eu/erddap/tabledap/EP_ERD_INT_PRRD_AL_TS_NRT.subset</t>
  </si>
  <si>
    <t>2009-01-01T00:04:06Z</t>
  </si>
  <si>
    <t>2021-01-13T14:07:20Z</t>
  </si>
  <si>
    <t>EP_ERD_INT_PRRT_AL_TS_MINMAXMEAN</t>
  </si>
  <si>
    <t>EMODnet Physics - Collection of  (PRRT) TimeSeries  Min/Max/Mean -  MultiPointTimeSeriesObservation</t>
  </si>
  <si>
    <t>https://erddap.emodnet-physics.eu/erddap/tabledap/EP_ERD_INT_PRRT_AL_TS_MINMAXMEAN.subset</t>
  </si>
  <si>
    <t>(PRRT) TimeSeries Min/Max/Mean. EMODnet Physics data from a local source.</t>
  </si>
  <si>
    <t>1997-06-16T23:50:00Z</t>
  </si>
  <si>
    <t>https://erddap.emodnet-physics.eu/erddap/tabledap/EP_ERD_INT_PRRT_AL_TS_NRT.subset</t>
  </si>
  <si>
    <t>https://erddap.emodnet-physics.eu/erddap/tabledap/EP_ERD_INT_PSAL_AL_PR_NRT.subset</t>
  </si>
  <si>
    <t>EP_ERD_INT_PSAL_AL_TS_MINMAXMEAN</t>
  </si>
  <si>
    <t>EMODnet Physics - Collection of  (PSAL) TimeSeries  Min/Max/Mean -  MultiPointTimeSeriesObservation</t>
  </si>
  <si>
    <t>https://erddap.emodnet-physics.eu/erddap/tabledap/EP_ERD_INT_PSAL_AL_TS_MINMAXMEAN.subset</t>
  </si>
  <si>
    <t>(PSAL) TimeSeries Min/Max/Mean. EMODnet Physics data from a local source.</t>
  </si>
  <si>
    <t>https://erddap.emodnet-physics.eu/erddap/tabledap/EP_ERD_INT_PSAL_AL_TS_NRT.subset</t>
  </si>
  <si>
    <t>OTHER</t>
  </si>
  <si>
    <t>EP_ERD_INT_RDIN_AL_TS_MINMAXMEAN</t>
  </si>
  <si>
    <t>EMODnet Physics - Collection of  (RDIN) TimeSeries  Min/Max/Mean -  MultiPointTimeSeriesObservation</t>
  </si>
  <si>
    <t>https://erddap.emodnet-physics.eu/erddap/tabledap/EP_ERD_INT_RDIN_AL_TS_MINMAXMEAN.subset</t>
  </si>
  <si>
    <t>(RDIN) TimeSeries Min/Max/Mean. EMODnet Physics data from a local source.</t>
  </si>
  <si>
    <t>2004-06-20T21:00:00Z</t>
  </si>
  <si>
    <t>https://erddap.emodnet-physics.eu/erddap/tabledap/EP_ERD_INT_RDIN_AL_TS_NRT.subset</t>
  </si>
  <si>
    <t>2004-06-18T00:00:00Z</t>
  </si>
  <si>
    <t>EP_ERD_INT_RELH_AL_TS_MINMAXMEAN</t>
  </si>
  <si>
    <t>EMODnet Physics - Collection of  (RELH) TimeSeries  Min/Max/Mean -  MultiPointTimeSeriesObservation</t>
  </si>
  <si>
    <t>https://erddap.emodnet-physics.eu/erddap/tabledap/EP_ERD_INT_RELH_AL_TS_MINMAXMEAN.subset</t>
  </si>
  <si>
    <t>(RELH) TimeSeries Min/Max/Mean. EMODnet Physics data from a local source.</t>
  </si>
  <si>
    <t>https://erddap.emodnet-physics.eu/erddap/tabledap/EP_ERD_INT_RELH_AL_TS_NRT.subset</t>
  </si>
  <si>
    <t>EP_ERD_INT_RVFL_AL_TS_MINMAXMEAN</t>
  </si>
  <si>
    <t>EMODnet Physics - Collection of  (RVFL) TimeSeries  Min/Max/Mean -  MultiPointTimeSeriesObservation</t>
  </si>
  <si>
    <t>https://erddap.emodnet-physics.eu/erddap/tabledap/EP_ERD_INT_RVFL_AL_TS_MINMAXMEAN.subset</t>
  </si>
  <si>
    <t>(RVFL) TimeSeries Min/Max/Mean. EMODnet Physics data from a local source.</t>
  </si>
  <si>
    <t>1920-01-03T00:00:00Z</t>
  </si>
  <si>
    <t>https://erddap.emodnet-physics.eu/erddap/tabledap/EP_ERD_INT_RVFL_AL_TS_NRT.subset</t>
  </si>
  <si>
    <t>1920-01-01T00:00:00Z</t>
  </si>
  <si>
    <t>EP_ERD_INT_SINC_AL_TS_MINMAXMEAN</t>
  </si>
  <si>
    <t>EMODnet Physics - Collection of  (SINC) TimeSeries  Min/Max/Mean -  MultiPointTimeSeriesObservation</t>
  </si>
  <si>
    <t>https://erddap.emodnet-physics.eu/erddap/tabledap/EP_ERD_INT_SINC_AL_TS_MINMAXMEAN.subset</t>
  </si>
  <si>
    <t>(SINC) TimeSeries Min/Max/Mean. EMODnet Physics data from a local source.</t>
  </si>
  <si>
    <t>1997-09-12T12:00:00Z</t>
  </si>
  <si>
    <t>https://erddap.emodnet-physics.eu/erddap/tabledap/EP_ERD_INT_SINC_AL_TS_NRT.subset</t>
  </si>
  <si>
    <t>EMODnet Physics - Collection of Silicate (SIO4-SI) (SLCA) Profiles -  MultiPointProfileObservation</t>
  </si>
  <si>
    <t>https://erddap.emodnet-physics.eu/erddap/tabledap/EP_ERD_INT_SLCA_AL_PR_NRT.subset</t>
  </si>
  <si>
    <t>EP_ERD_INT_SLCA_AL_TS_MINMAXMEAN</t>
  </si>
  <si>
    <t>EMODnet Physics - Collection of  (SLCA) TimeSeries  Min/Max/Mean -  MultiPointTimeSeriesObservation</t>
  </si>
  <si>
    <t>https://erddap.emodnet-physics.eu/erddap/tabledap/EP_ERD_INT_SLCA_AL_TS_MINMAXMEAN.subset</t>
  </si>
  <si>
    <t>(SLCA) TimeSeries Min/Max/Mean. EMODnet Physics data from a local source.</t>
  </si>
  <si>
    <t>2004-05-29T02:36:32Z</t>
  </si>
  <si>
    <t>https://erddap.emodnet-physics.eu/erddap/tabledap/EP_ERD_INT_SLCA_AL_TS_NRT.subset</t>
  </si>
  <si>
    <t>EP_ERD_INT_SLEV_AL_TS_MINMAXMEAN</t>
  </si>
  <si>
    <t>EMODnet Physics - Collection of  (SLEV) TimeSeries  Min/Max/Mean -  MultiPointTimeSeriesObservation</t>
  </si>
  <si>
    <t>https://erddap.emodnet-physics.eu/erddap/tabledap/EP_ERD_INT_SLEV_AL_TS_MINMAXMEAN.subset</t>
  </si>
  <si>
    <t>(SLEV) TimeSeries Min/Max/Mean. EMODnet Physics data from a local source.</t>
  </si>
  <si>
    <t>https://erddap.emodnet-physics.eu/erddap/tabledap/EP_ERD_INT_SLEV_AL_TS_NRT.subset</t>
  </si>
  <si>
    <t>1901-12-13T21:00:00Z</t>
  </si>
  <si>
    <t>EP_ERD_INT_SSJT_AL_TS_MINMAXMEAN</t>
  </si>
  <si>
    <t>EMODnet Physics - Collection of  (SSJT) TimeSeries  Min/Max/Mean -  MultiPointTimeSeriesObservation</t>
  </si>
  <si>
    <t>https://erddap.emodnet-physics.eu/erddap/tabledap/EP_ERD_INT_SSJT_AL_TS_MINMAXMEAN.subset</t>
  </si>
  <si>
    <t>(SSJT) TimeSeries Min/Max/Mean. EMODnet Physics data from a local source.</t>
  </si>
  <si>
    <t>1980-01-04T11:14:58Z</t>
  </si>
  <si>
    <t>https://erddap.emodnet-physics.eu/erddap/tabledap/EP_ERD_INT_SSJT_AL_TS_NRT.subset</t>
  </si>
  <si>
    <t>https://erddap.emodnet-physics.eu/erddap/tabledap/EP_ERD_INT_STHETA1_AL_TS_NRT.subset</t>
  </si>
  <si>
    <t>1998-11-06T00:00:00Z</t>
  </si>
  <si>
    <t>https://erddap.emodnet-physics.eu/erddap/tabledap/EP_ERD_INT_STHETA2_AL_TS_NRT.subset</t>
  </si>
  <si>
    <t>2009-04-08T23:00:00Z</t>
  </si>
  <si>
    <t>https://erddap.emodnet-physics.eu/erddap/tabledap/EP_ERD_INT_SVEL_AL_PR_NRT.subset</t>
  </si>
  <si>
    <t>2014-05-25T14:29:25Z</t>
  </si>
  <si>
    <t>EP_ERD_INT_SVEL_AL_TS_MINMAXMEAN</t>
  </si>
  <si>
    <t>EMODnet Physics - Collection of  (SVEL) TimeSeries  Min/Max/Mean -  MultiPointTimeSeriesObservation</t>
  </si>
  <si>
    <t>https://erddap.emodnet-physics.eu/erddap/tabledap/EP_ERD_INT_SVEL_AL_TS_MINMAXMEAN.subset</t>
  </si>
  <si>
    <t>(SVEL) TimeSeries Min/Max/Mean. EMODnet Physics data from a local source.</t>
  </si>
  <si>
    <t>1997-08-20T21:21:00Z</t>
  </si>
  <si>
    <t>https://erddap.emodnet-physics.eu/erddap/tabledap/EP_ERD_INT_SVEL_AL_TS_NRT.subset</t>
  </si>
  <si>
    <t>1997-08-20T18:01:00Z</t>
  </si>
  <si>
    <t>EP_ERD_INT_SWHT_AL_TS_MINMAXMEAN</t>
  </si>
  <si>
    <t>EMODnet Physics - Collection of  (SWHT) TimeSeries  Min/Max/Mean -  MultiPointTimeSeriesObservation</t>
  </si>
  <si>
    <t>https://erddap.emodnet-physics.eu/erddap/tabledap/EP_ERD_INT_SWHT_AL_TS_MINMAXMEAN.subset</t>
  </si>
  <si>
    <t>(SWHT) TimeSeries Min/Max/Mean. EMODnet Physics data from a local source.</t>
  </si>
  <si>
    <t>2011-05-19T08:20:00Z</t>
  </si>
  <si>
    <t>https://erddap.emodnet-physics.eu/erddap/tabledap/EP_ERD_INT_SWHT_AL_TS_NRT.subset</t>
  </si>
  <si>
    <t>2011-01-01T00:00:00Z</t>
  </si>
  <si>
    <t>https://erddap.emodnet-physics.eu/erddap/tabledap/EP_ERD_INT_TEMP_AL_PR_NRT.subset</t>
  </si>
  <si>
    <t>EP_ERD_INT_TEMP_AL_TS_MINMAXMEAN</t>
  </si>
  <si>
    <t>EMODnet Physics - Collection of  (TEMP) TimeSeries  Min/Max/Mean -  MultiPointTimeSeriesObservation</t>
  </si>
  <si>
    <t>https://erddap.emodnet-physics.eu/erddap/tabledap/EP_ERD_INT_TEMP_AL_TS_MINMAXMEAN.subset</t>
  </si>
  <si>
    <t>(TEMP) TimeSeries Min/Max/Mean. EMODnet Physics data from a local source.</t>
  </si>
  <si>
    <t>https://erddap.emodnet-physics.eu/erddap/tabledap/EP_ERD_INT_TEMP_AL_TS_NRT.subset</t>
  </si>
  <si>
    <t>https://erddap.emodnet-physics.eu/erddap/tabledap/EP_ERD_INT_TEMP_DOXY_AL_PR_NRT.subset</t>
  </si>
  <si>
    <t>2007-04-01T02:06:26Z</t>
  </si>
  <si>
    <t>EP_ERD_INT_TEMP_DOXY_AL_TS_MINMAXMEAN</t>
  </si>
  <si>
    <t>EMODnet Physics - Collection of  (TEMP_DOXY) TimeSeries  Min/Max/Mean -  MultiPointTimeSeriesObservation</t>
  </si>
  <si>
    <t>https://erddap.emodnet-physics.eu/erddap/tabledap/EP_ERD_INT_TEMP_DOXY_AL_TS_MINMAXMEAN.subset</t>
  </si>
  <si>
    <t>(TEMP_DOXY) TimeSeries Min/Max/Mean. EMODnet Physics data from a local source.</t>
  </si>
  <si>
    <t>https://erddap.emodnet-physics.eu/erddap/tabledap/EP_ERD_INT_TEMP_DOXY_AL_TS_NRT.subset</t>
  </si>
  <si>
    <t>https://erddap.emodnet-physics.eu/erddap/tabledap/EP_ERD_INT_THETA1_AL_TS_NRT.subset</t>
  </si>
  <si>
    <t>https://erddap.emodnet-physics.eu/erddap/tabledap/EP_ERD_INT_THETA2_AL_TS_NRT.subset</t>
  </si>
  <si>
    <t>EP_ERD_INT_TUR2_AL_TS_MINMAXMEAN</t>
  </si>
  <si>
    <t>EMODnet Physics - Collection of  (TUR2) TimeSeries  Min/Max/Mean -  MultiPointTimeSeriesObservation</t>
  </si>
  <si>
    <t>https://erddap.emodnet-physics.eu/erddap/tabledap/EP_ERD_INT_TUR2_AL_TS_MINMAXMEAN.subset</t>
  </si>
  <si>
    <t>(TUR2) TimeSeries Min/Max/Mean. EMODnet Physics data from a local source.</t>
  </si>
  <si>
    <t>2001-05-20T06:00:00Z</t>
  </si>
  <si>
    <t>2010-07-06T22:00:00Z</t>
  </si>
  <si>
    <t>https://erddap.emodnet-physics.eu/erddap/tabledap/EP_ERD_INT_TUR2_AL_TS_NRT.subset</t>
  </si>
  <si>
    <t>2001-05-08T09:00:00Z</t>
  </si>
  <si>
    <t>https://erddap.emodnet-physics.eu/erddap/tabledap/EP_ERD_INT_TUR3_AL_PR_NRT.subset</t>
  </si>
  <si>
    <t>2014-04-12T08:25:00Z</t>
  </si>
  <si>
    <t>https://erddap.emodnet-physics.eu/erddap/tabledap/EP_ERD_INT_TUR4_AL_PR_NRT.subset</t>
  </si>
  <si>
    <t>EP_ERD_INT_TUR4_AL_TS_MINMAXMEAN</t>
  </si>
  <si>
    <t>EMODnet Physics - Collection of  (TUR4) TimeSeries  Min/Max/Mean -  MultiPointTimeSeriesObservation</t>
  </si>
  <si>
    <t>https://erddap.emodnet-physics.eu/erddap/tabledap/EP_ERD_INT_TUR4_AL_TS_MINMAXMEAN.subset</t>
  </si>
  <si>
    <t>(TUR4) TimeSeries Min/Max/Mean. EMODnet Physics data from a local source.</t>
  </si>
  <si>
    <t>2000-01-05T20:14:17Z</t>
  </si>
  <si>
    <t>https://erddap.emodnet-physics.eu/erddap/tabledap/EP_ERD_INT_TUR4_AL_TS_NRT.subset</t>
  </si>
  <si>
    <t>https://erddap.emodnet-physics.eu/erddap/tabledap/EP_ERD_INT_TUR6_AL_PR_NRT.subset</t>
  </si>
  <si>
    <t>2014-03-10T09:28:00Z</t>
  </si>
  <si>
    <t>2014-11-18T09:20:00Z</t>
  </si>
  <si>
    <t>EP_ERD_INT_TUR6_AL_TS_MINMAXMEAN</t>
  </si>
  <si>
    <t>EMODnet Physics - Collection of  (TUR6) TimeSeries  Min/Max/Mean -  MultiPointTimeSeriesObservation</t>
  </si>
  <si>
    <t>https://erddap.emodnet-physics.eu/erddap/tabledap/EP_ERD_INT_TUR6_AL_TS_MINMAXMEAN.subset</t>
  </si>
  <si>
    <t>(TUR6) TimeSeries Min/Max/Mean. EMODnet Physics data from a local source.</t>
  </si>
  <si>
    <t>2005-08-31T21:00:00Z</t>
  </si>
  <si>
    <t>https://erddap.emodnet-physics.eu/erddap/tabledap/EP_ERD_INT_TUR6_AL_TS_NRT.subset</t>
  </si>
  <si>
    <t>EP_ERD_INT_VAVH_AL_TS_MINMAXMEAN</t>
  </si>
  <si>
    <t>EMODnet Physics - Collection of  (VAVH) TimeSeries  Min/Max/Mean -  MultiPointTimeSeriesObservation</t>
  </si>
  <si>
    <t>https://erddap.emodnet-physics.eu/erddap/tabledap/EP_ERD_INT_VAVH_AL_TS_MINMAXMEAN.subset</t>
  </si>
  <si>
    <t>(VAVH) TimeSeries Min/Max/Mean. EMODnet Physics data from a local source.</t>
  </si>
  <si>
    <t>1974-02-28T02:00:00Z</t>
  </si>
  <si>
    <t>https://erddap.emodnet-physics.eu/erddap/tabledap/EP_ERD_INT_VAVH_AL_TS_NRT.subset</t>
  </si>
  <si>
    <t>1974-02-07T02:00:00Z</t>
  </si>
  <si>
    <t>EP_ERD_INT_VAVT_AL_TS_MINMAXMEAN</t>
  </si>
  <si>
    <t>EMODnet Physics - Collection of  (VAVT) TimeSeries  Min/Max/Mean -  MultiPointTimeSeriesObservation</t>
  </si>
  <si>
    <t>https://erddap.emodnet-physics.eu/erddap/tabledap/EP_ERD_INT_VAVT_AL_TS_MINMAXMEAN.subset</t>
  </si>
  <si>
    <t>(VAVT) TimeSeries Min/Max/Mean. EMODnet Physics data from a local source.</t>
  </si>
  <si>
    <t>1974-02-13T08:00:00Z</t>
  </si>
  <si>
    <t>https://erddap.emodnet-physics.eu/erddap/tabledap/EP_ERD_INT_VAVT_AL_TS_NRT.subset</t>
  </si>
  <si>
    <t>EP_ERD_INT_VCMX_AL_TS_MINMAXMEAN</t>
  </si>
  <si>
    <t>EMODnet Physics - Collection of  (VCMX) TimeSeries  Min/Max/Mean -  MultiPointTimeSeriesObservation</t>
  </si>
  <si>
    <t>https://erddap.emodnet-physics.eu/erddap/tabledap/EP_ERD_INT_VCMX_AL_TS_MINMAXMEAN.subset</t>
  </si>
  <si>
    <t>(VCMX) TimeSeries Min/Max/Mean. EMODnet Physics data from a local source.</t>
  </si>
  <si>
    <t>1987-09-22T18:13:00Z</t>
  </si>
  <si>
    <t>https://erddap.emodnet-physics.eu/erddap/tabledap/EP_ERD_INT_VCMX_AL_TS_NRT.subset</t>
  </si>
  <si>
    <t>1987-09-20T23:13:00Z</t>
  </si>
  <si>
    <t>EP_ERD_INT_VCSP_AL_TS_MINMAXMEAN</t>
  </si>
  <si>
    <t>EMODnet Physics - Collection of  (VCSP) TimeSeries  Min/Max/Mean -  MultiPointTimeSeriesObservation</t>
  </si>
  <si>
    <t>https://erddap.emodnet-physics.eu/erddap/tabledap/EP_ERD_INT_VCSP_AL_TS_MINMAXMEAN.subset</t>
  </si>
  <si>
    <t>(VCSP) TimeSeries Min/Max/Mean. EMODnet Physics data from a local source.</t>
  </si>
  <si>
    <t>1998-03-11T15:30:00Z</t>
  </si>
  <si>
    <t>https://erddap.emodnet-physics.eu/erddap/tabledap/EP_ERD_INT_VCSP_AL_TS_NRT.subset</t>
  </si>
  <si>
    <t>EP_ERD_INT_VDIR_AL_TS_MINMAXMEAN</t>
  </si>
  <si>
    <t>EMODnet Physics - Collection of (VDIR) TimeSeries  Min/Max/Mean -  MultiPointTimeSeriesObservation</t>
  </si>
  <si>
    <t>https://erddap.emodnet-physics.eu/erddap/tabledap/EP_ERD_INT_VDIR_AL_TS_MINMAXMEAN.subset</t>
  </si>
  <si>
    <t>(VDIR) TimeSeries Min/Max/Mean. EMODnet Physics data from a local source.</t>
  </si>
  <si>
    <t>https://erddap.emodnet-physics.eu/erddap/tabledap/EP_ERD_INT_VDIR_AL_TS_NRT.subset</t>
  </si>
  <si>
    <t>EP_ERD_INT_VEMH_AL_TS_MINMAXMEAN</t>
  </si>
  <si>
    <t>EMODnet Physics - Collection of  (VEMH) TimeSeries  Min/Max/Mean -  MultiPointTimeSeriesObservation</t>
  </si>
  <si>
    <t>https://erddap.emodnet-physics.eu/erddap/tabledap/EP_ERD_INT_VEMH_AL_TS_MINMAXMEAN.subset</t>
  </si>
  <si>
    <t>(VEMH) TimeSeries Min/Max/Mean. EMODnet Physics data from a local source.</t>
  </si>
  <si>
    <t>1977-01-01T09:00:00Z</t>
  </si>
  <si>
    <t>https://erddap.emodnet-physics.eu/erddap/tabledap/EP_ERD_INT_VEMH_AL_TS_NRT.subset</t>
  </si>
  <si>
    <t>EP_ERD_INT_VEPK_AL_TS_MINMAXMEAN</t>
  </si>
  <si>
    <t>EMODnet Physics - Collection of  (VEPK) TimeSeries  Min/Max/Mean -  MultiPointTimeSeriesObservation</t>
  </si>
  <si>
    <t>https://erddap.emodnet-physics.eu/erddap/tabledap/EP_ERD_INT_VEPK_AL_TS_MINMAXMEAN.subset</t>
  </si>
  <si>
    <t>(VEPK) TimeSeries Min/Max/Mean. EMODnet Physics data from a local source.</t>
  </si>
  <si>
    <t>2004-03-23T10:00:00Z</t>
  </si>
  <si>
    <t>https://erddap.emodnet-physics.eu/erddap/tabledap/EP_ERD_INT_VEPK_AL_TS_NRT.subset</t>
  </si>
  <si>
    <t>2003-08-13T04:35:00Z</t>
  </si>
  <si>
    <t>EP_ERD_INT_VGHS_AL_TS_MINMAXMEAN</t>
  </si>
  <si>
    <t>EMODnet Physics - Collection of  (VGHS) TimeSeries  Min/Max/Mean -  MultiPointTimeSeriesObservation</t>
  </si>
  <si>
    <t>https://erddap.emodnet-physics.eu/erddap/tabledap/EP_ERD_INT_VGHS_AL_TS_MINMAXMEAN.subset</t>
  </si>
  <si>
    <t>(VGHS) TimeSeries Min/Max/Mean. EMODnet Physics data from a local source.</t>
  </si>
  <si>
    <t>https://erddap.emodnet-physics.eu/erddap/tabledap/EP_ERD_INT_VGHS_AL_TS_NRT.subset</t>
  </si>
  <si>
    <t>EP_ERD_INT_VGTA_AL_TS_MINMAXMEAN</t>
  </si>
  <si>
    <t>EMODnet Physics - Collection of  (VGTA) TimeSeries  Min/Max/Mean -  MultiPointTimeSeriesObservation</t>
  </si>
  <si>
    <t>https://erddap.emodnet-physics.eu/erddap/tabledap/EP_ERD_INT_VGTA_AL_TS_MINMAXMEAN.subset</t>
  </si>
  <si>
    <t>(VGTA) TimeSeries Min/Max/Mean. EMODnet Physics data from a local source.</t>
  </si>
  <si>
    <t>https://erddap.emodnet-physics.eu/erddap/tabledap/EP_ERD_INT_VGTA_AL_TS_NRT.subset</t>
  </si>
  <si>
    <t>EP_ERD_INT_VH110_AL_TS_MINMAXMEAN</t>
  </si>
  <si>
    <t>EMODnet Physics - Collection of  (VH110) TimeSeries  Min/Max/Mean -  MultiPointTimeSeriesObservation</t>
  </si>
  <si>
    <t>https://erddap.emodnet-physics.eu/erddap/tabledap/EP_ERD_INT_VH110_AL_TS_MINMAXMEAN.subset</t>
  </si>
  <si>
    <t>(VH110) TimeSeries Min/Max/Mean. EMODnet Physics data from a local source.</t>
  </si>
  <si>
    <t>1983-07-26T17:00:00Z</t>
  </si>
  <si>
    <t>https://erddap.emodnet-physics.eu/erddap/tabledap/EP_ERD_INT_VH110_AL_TS_NRT.subset</t>
  </si>
  <si>
    <t>EP_ERD_INT_VHM0_AL_TS_MINMAXMEAN</t>
  </si>
  <si>
    <t>EMODnet Physics - Collection of  (VHM0) TimeSeries  Min/Max/Mean -  MultiPointTimeSeriesObservation</t>
  </si>
  <si>
    <t>https://erddap.emodnet-physics.eu/erddap/tabledap/EP_ERD_INT_VHM0_AL_TS_MINMAXMEAN.subset</t>
  </si>
  <si>
    <t>(VHM0) TimeSeries Min/Max/Mean. EMODnet Physics data from a local source.</t>
  </si>
  <si>
    <t>1974-12-16T00:00:00Z</t>
  </si>
  <si>
    <t>https://erddap.emodnet-physics.eu/erddap/tabledap/EP_ERD_INT_VHM0_AL_TS_NRT.subset</t>
  </si>
  <si>
    <t>EP_ERD_INT_VHZA_AL_TS_MINMAXMEAN</t>
  </si>
  <si>
    <t>EMODnet Physics - Collection of  (VHZA) TimeSeries  Min/Max/Mean -  MultiPointTimeSeriesObservation</t>
  </si>
  <si>
    <t>https://erddap.emodnet-physics.eu/erddap/tabledap/EP_ERD_INT_VHZA_AL_TS_MINMAXMEAN.subset</t>
  </si>
  <si>
    <t>(VHZA) TimeSeries Min/Max/Mean. EMODnet Physics data from a local source.</t>
  </si>
  <si>
    <t>https://erddap.emodnet-physics.eu/erddap/tabledap/EP_ERD_INT_VHZA_AL_TS_NRT.subset</t>
  </si>
  <si>
    <t>EP_ERD_INT_VMDR_AL_TS_MINMAXMEAN</t>
  </si>
  <si>
    <t>EMODnet Physics - Collection of (VMDR) TimeSeries  Min/Max/Mean -  MultiPointTimeSeriesObservation</t>
  </si>
  <si>
    <t>https://erddap.emodnet-physics.eu/erddap/tabledap/EP_ERD_INT_VMDR_AL_TS_MINMAXMEAN.subset</t>
  </si>
  <si>
    <t>(VMDR) TimeSeries Min/Max/Mean. EMODnet Physics data from a local source.</t>
  </si>
  <si>
    <t>https://erddap.emodnet-physics.eu/erddap/tabledap/EP_ERD_INT_VMDR_AL_TS_NRT.subset</t>
  </si>
  <si>
    <t>EP_ERD_INT_VPED_AL_TS_MINMAXMEAN</t>
  </si>
  <si>
    <t>EMODnet Physics - Collection of (VPED) TimeSeries  Min/Max/Mean -  MultiPointTimeSeriesObservation</t>
  </si>
  <si>
    <t>https://erddap.emodnet-physics.eu/erddap/tabledap/EP_ERD_INT_VPED_AL_TS_MINMAXMEAN.subset</t>
  </si>
  <si>
    <t>(VPED) TimeSeries Min/Max/Mean. EMODnet Physics data from a local source.</t>
  </si>
  <si>
    <t>1974-02-01T00:00:00Z</t>
  </si>
  <si>
    <t>https://erddap.emodnet-physics.eu/erddap/tabledap/EP_ERD_INT_VPED_AL_TS_NRT.subset</t>
  </si>
  <si>
    <t>EP_ERD_INT_VPSP_AL_TS_MINMAXMEAN</t>
  </si>
  <si>
    <t>EMODnet Physics - Collection of (VPSP) TimeSeries  Min/Max/Mean -  MultiPointTimeSeriesObservation</t>
  </si>
  <si>
    <t>https://erddap.emodnet-physics.eu/erddap/tabledap/EP_ERD_INT_VPSP_AL_TS_MINMAXMEAN.subset</t>
  </si>
  <si>
    <t>(VPSP) TimeSeries Min/Max/Mean. EMODnet Physics data from a local source.</t>
  </si>
  <si>
    <t>https://erddap.emodnet-physics.eu/erddap/tabledap/EP_ERD_INT_VPSP_AL_TS_NRT.subset</t>
  </si>
  <si>
    <t>https://erddap.emodnet-physics.eu/erddap/tabledap/EP_ERD_INT_VSPEC1D_AL_TS_NRT.subset</t>
  </si>
  <si>
    <t>EP_ERD_INT_VST1_AL_TS_MINMAXMEAN</t>
  </si>
  <si>
    <t>EMODnet Physics - Collection of  (VST1) TimeSeries  Min/Max/Mean -  MultiPointTimeSeriesObservation</t>
  </si>
  <si>
    <t>https://erddap.emodnet-physics.eu/erddap/tabledap/EP_ERD_INT_VST1_AL_TS_MINMAXMEAN.subset</t>
  </si>
  <si>
    <t>(VST1) TimeSeries Min/Max/Mean. EMODnet Physics data from a local source.</t>
  </si>
  <si>
    <t>2016-02-04T11:00:00Z</t>
  </si>
  <si>
    <t>2017-07-02T22:00:00Z</t>
  </si>
  <si>
    <t>https://erddap.emodnet-physics.eu/erddap/tabledap/EP_ERD_INT_VST1_AL_TS_NRT.subset</t>
  </si>
  <si>
    <t>2016-02-03T22:00:00Z</t>
  </si>
  <si>
    <t>2017-07-03T17:00:00Z</t>
  </si>
  <si>
    <t>EP_ERD_INT_VT110_AL_TS_MINMAXMEAN</t>
  </si>
  <si>
    <t>EMODnet Physics - Collection of  (VT110) TimeSeries  Min/Max/Mean -  MultiPointTimeSeriesObservation</t>
  </si>
  <si>
    <t>https://erddap.emodnet-physics.eu/erddap/tabledap/EP_ERD_INT_VT110_AL_TS_MINMAXMEAN.subset</t>
  </si>
  <si>
    <t>(VT110) TimeSeries Min/Max/Mean. EMODnet Physics data from a local source.</t>
  </si>
  <si>
    <t>1996-11-29T12:00:00Z</t>
  </si>
  <si>
    <t>https://erddap.emodnet-physics.eu/erddap/tabledap/EP_ERD_INT_VT110_AL_TS_NRT.subset</t>
  </si>
  <si>
    <t>1985-01-12T04:00:00Z</t>
  </si>
  <si>
    <t>https://erddap.emodnet-physics.eu/erddap/tabledap/EP_ERD_INT_VTDH_AL_TS_NRT.subset</t>
  </si>
  <si>
    <t>2021-02-06T01:00:01Z</t>
  </si>
  <si>
    <t>EP_ERD_INT_VTM02_AL_TS_MINMAXMEAN</t>
  </si>
  <si>
    <t>EMODnet Physics - Collection of  (VTM02) TimeSeries  Min/Max/Mean -  MultiPointTimeSeriesObservation</t>
  </si>
  <si>
    <t>https://erddap.emodnet-physics.eu/erddap/tabledap/EP_ERD_INT_VTM02_AL_TS_MINMAXMEAN.subset</t>
  </si>
  <si>
    <t>(VTM02) TimeSeries Min/Max/Mean. EMODnet Physics data from a local source.</t>
  </si>
  <si>
    <t>1975-06-06T06:00:00Z</t>
  </si>
  <si>
    <t>https://erddap.emodnet-physics.eu/erddap/tabledap/EP_ERD_INT_VTM02_AL_TS_NRT.subset</t>
  </si>
  <si>
    <t>EP_ERD_INT_VTM10_AL_TS_MINMAXMEAN</t>
  </si>
  <si>
    <t>EMODnet Physics - Collection of  (VTM10) TimeSeries  Min/Max/Mean -  MultiPointTimeSeriesObservation</t>
  </si>
  <si>
    <t>https://erddap.emodnet-physics.eu/erddap/tabledap/EP_ERD_INT_VTM10_AL_TS_MINMAXMEAN.subset</t>
  </si>
  <si>
    <t>(VTM10) TimeSeries Min/Max/Mean. EMODnet Physics data from a local source.</t>
  </si>
  <si>
    <t>1989-01-25T18:38:00Z</t>
  </si>
  <si>
    <t>https://erddap.emodnet-physics.eu/erddap/tabledap/EP_ERD_INT_VTM10_AL_TS_NRT.subset</t>
  </si>
  <si>
    <t>1989-01-24T15:38:00Z</t>
  </si>
  <si>
    <t>EP_ERD_INT_VTMX_AL_TS_MINMAXMEAN</t>
  </si>
  <si>
    <t>EMODnet Physics - Collection of  (VTMX) TimeSeries  Min/Max/Mean -  MultiPointTimeSeriesObservation</t>
  </si>
  <si>
    <t>https://erddap.emodnet-physics.eu/erddap/tabledap/EP_ERD_INT_VTMX_AL_TS_MINMAXMEAN.subset</t>
  </si>
  <si>
    <t>(VTMX) TimeSeries Min/Max/Mean. EMODnet Physics data from a local source.</t>
  </si>
  <si>
    <t>https://erddap.emodnet-physics.eu/erddap/tabledap/EP_ERD_INT_VTMX_AL_TS_NRT.subset</t>
  </si>
  <si>
    <t>1996-11-19T15:00:00Z</t>
  </si>
  <si>
    <t>EP_ERD_INT_VTPK_AL_TS_MINMAXMEAN</t>
  </si>
  <si>
    <t>EMODnet Physics - Collection of  (VTPK) TimeSeries  Min/Max/Mean -  MultiPointTimeSeriesObservation</t>
  </si>
  <si>
    <t>https://erddap.emodnet-physics.eu/erddap/tabledap/EP_ERD_INT_VTPK_AL_TS_MINMAXMEAN.subset</t>
  </si>
  <si>
    <t>(VTPK) TimeSeries Min/Max/Mean. EMODnet Physics data from a local source.</t>
  </si>
  <si>
    <t>https://erddap.emodnet-physics.eu/erddap/tabledap/EP_ERD_INT_VTPK_AL_TS_NRT.subset</t>
  </si>
  <si>
    <t>EP_ERD_INT_VTZA_AL_TS_MINMAXMEAN</t>
  </si>
  <si>
    <t>EMODnet Physics - Collection of  (VTZA) TimeSeries  Min/Max/Mean -  MultiPointTimeSeriesObservation</t>
  </si>
  <si>
    <t>https://erddap.emodnet-physics.eu/erddap/tabledap/EP_ERD_INT_VTZA_AL_TS_MINMAXMEAN.subset</t>
  </si>
  <si>
    <t>(VTZA) TimeSeries Min/Max/Mean. EMODnet Physics data from a local source.</t>
  </si>
  <si>
    <t>https://erddap.emodnet-physics.eu/erddap/tabledap/EP_ERD_INT_VTZA_AL_TS_NRT.subset</t>
  </si>
  <si>
    <t>EP_ERD_INT_VTZM_AL_TS_MINMAXMEAN</t>
  </si>
  <si>
    <t>EMODnet Physics - Collection of  (VTZM) TimeSeries  Min/Max/Mean -  MultiPointTimeSeriesObservation</t>
  </si>
  <si>
    <t>https://erddap.emodnet-physics.eu/erddap/tabledap/EP_ERD_INT_VTZM_AL_TS_MINMAXMEAN.subset</t>
  </si>
  <si>
    <t>(VTZM) TimeSeries Min/Max/Mean. EMODnet Physics data from a local source.</t>
  </si>
  <si>
    <t>1985-01-14T08:00:00Z</t>
  </si>
  <si>
    <t>https://erddap.emodnet-physics.eu/erddap/tabledap/EP_ERD_INT_VTZM_AL_TS_NRT.subset</t>
  </si>
  <si>
    <t>EP_ERD_INT_VZMX_AL_TS_MINMAXMEAN</t>
  </si>
  <si>
    <t>EMODnet Physics - Collection of  (VZMX) TimeSeries  Min/Max/Mean -  MultiPointTimeSeriesObservation</t>
  </si>
  <si>
    <t>https://erddap.emodnet-physics.eu/erddap/tabledap/EP_ERD_INT_VZMX_AL_TS_MINMAXMEAN.subset</t>
  </si>
  <si>
    <t>(VZMX) TimeSeries Min/Max/Mean. EMODnet Physics data from a local source.</t>
  </si>
  <si>
    <t>https://erddap.emodnet-physics.eu/erddap/tabledap/EP_ERD_INT_VZMX_AL_TS_NRT.subset</t>
  </si>
  <si>
    <t>EP_ERD_INT_WBFO_AL_TS_MINMAXMEAN</t>
  </si>
  <si>
    <t>EMODnet Physics - Collection of  (WBFO) TimeSeries  Min/Max/Mean -  MultiPointTimeSeriesObservation</t>
  </si>
  <si>
    <t>https://erddap.emodnet-physics.eu/erddap/tabledap/EP_ERD_INT_WBFO_AL_TS_MINMAXMEAN.subset</t>
  </si>
  <si>
    <t>(WBFO) TimeSeries Min/Max/Mean. EMODnet Physics data from a local source.</t>
  </si>
  <si>
    <t>1972-11-01T07:00:00Z</t>
  </si>
  <si>
    <t>https://erddap.emodnet-physics.eu/erddap/tabledap/EP_ERD_INT_WBFO_AL_TS_NRT.subset</t>
  </si>
  <si>
    <t>1972-11-30T19:00:00Z</t>
  </si>
  <si>
    <t>EP_ERD_INT_WDIR_AL_TS_MINMAXMEAN</t>
  </si>
  <si>
    <t>EMODnet Physics - Collection of (WDIR) TimeSeries  Min/Max/Mean -  MultiPointTimeSeriesObservation</t>
  </si>
  <si>
    <t>https://erddap.emodnet-physics.eu/erddap/tabledap/EP_ERD_INT_WDIR_AL_TS_MINMAXMEAN.subset</t>
  </si>
  <si>
    <t>(WDIR) TimeSeries Min/Max/Mean. EMODnet Physics data from a local source.</t>
  </si>
  <si>
    <t>https://erddap.emodnet-physics.eu/erddap/tabledap/EP_ERD_INT_WDIR_AL_TS_NRT.subset</t>
  </si>
  <si>
    <t>EP_ERD_INT_WETT_AL_TS_MINMAXMEAN</t>
  </si>
  <si>
    <t>EMODnet Physics - Collection of  (WETT) TimeSeries  Min/Max/Mean -  MultiPointTimeSeriesObservation</t>
  </si>
  <si>
    <t>https://erddap.emodnet-physics.eu/erddap/tabledap/EP_ERD_INT_WETT_AL_TS_MINMAXMEAN.subset</t>
  </si>
  <si>
    <t>(WETT) TimeSeries Min/Max/Mean. EMODnet Physics data from a local source.</t>
  </si>
  <si>
    <t>2013-01-26T07:42:22Z</t>
  </si>
  <si>
    <t>https://erddap.emodnet-physics.eu/erddap/tabledap/EP_ERD_INT_WETT_AL_TS_NRT.subset</t>
  </si>
  <si>
    <t>2013-01-01T00:00:50Z</t>
  </si>
  <si>
    <t>EP_ERD_INT_WSPD_AL_TS_MINMAXMEAN</t>
  </si>
  <si>
    <t>EMODnet Physics - Collection of  (WSPD) TimeSeries  Min/Max/Mean -  MultiPointTimeSeriesObservation</t>
  </si>
  <si>
    <t>https://erddap.emodnet-physics.eu/erddap/tabledap/EP_ERD_INT_WSPD_AL_TS_MINMAXMEAN.subset</t>
  </si>
  <si>
    <t>(WSPD) TimeSeries Min/Max/Mean. EMODnet Physics data from a local source.</t>
  </si>
  <si>
    <t>https://erddap.emodnet-physics.eu/erddap/tabledap/EP_ERD_INT_WSPD_AL_TS_NRT.subset</t>
  </si>
  <si>
    <t>EP_ERD_INT_WSPE_AL_TS_MINMAXMEAN</t>
  </si>
  <si>
    <t>EMODnet Physics - Collection of  (WSPE) TimeSeries  Min/Max/Mean -  MultiPointTimeSeriesObservation</t>
  </si>
  <si>
    <t>https://erddap.emodnet-physics.eu/erddap/tabledap/EP_ERD_INT_WSPE_AL_TS_MINMAXMEAN.subset</t>
  </si>
  <si>
    <t>(WSPE) TimeSeries Min/Max/Mean. EMODnet Physics data from a local source.</t>
  </si>
  <si>
    <t>1993-07-26T12:00:00Z</t>
  </si>
  <si>
    <t>https://erddap.emodnet-physics.eu/erddap/tabledap/EP_ERD_INT_WSPE_AL_TS_NRT.subset</t>
  </si>
  <si>
    <t>EP_ERD_INT_WSPN_AL_TS_MINMAXMEAN</t>
  </si>
  <si>
    <t>EMODnet Physics - Collection of  (WSPN) TimeSeries  Min/Max/Mean -  MultiPointTimeSeriesObservation</t>
  </si>
  <si>
    <t>https://erddap.emodnet-physics.eu/erddap/tabledap/EP_ERD_INT_WSPN_AL_TS_MINMAXMEAN.subset</t>
  </si>
  <si>
    <t>(WSPN) TimeSeries Min/Max/Mean. EMODnet Physics data from a local source.</t>
  </si>
  <si>
    <t>1993-07-30T12:00:00Z</t>
  </si>
  <si>
    <t>https://erddap.emodnet-physics.eu/erddap/tabledap/EP_ERD_INT_WSPN_AL_TS_NRT.subset</t>
  </si>
  <si>
    <t>EP_ERD_INT_WTODIR_AL_TS_MINMAXMEAN</t>
  </si>
  <si>
    <t>EMODnet Physics - Collection of (WTODIR) TimeSeries  Min/Max/Mean -  MultiPointTimeSeriesObservation</t>
  </si>
  <si>
    <t>https://erddap.emodnet-physics.eu/erddap/tabledap/EP_ERD_INT_WTODIR_AL_TS_MINMAXMEAN.subset</t>
  </si>
  <si>
    <t>(WTODIR) TimeSeries Min/Max/Mean. EMODnet Physics data from a local source.</t>
  </si>
  <si>
    <t>1993-07-01T00:00:00Z</t>
  </si>
  <si>
    <t>https://erddap.emodnet-physics.eu/erddap/tabledap/EP_ERD_INT_WTODIR_AL_TS_NRT.subset</t>
  </si>
  <si>
    <t>EMODnet Physics - Collection of Practical Salinity (PSAL) Profiles from Gliders -  MultiPointProfileObservation</t>
  </si>
  <si>
    <t>https://erddap.emodnet-physics.eu/erddap/tabledap/EP_ERD_L2A_PSAL_GL_PR_NT_GLO.subset</t>
  </si>
  <si>
    <t>EMODnet Physics - Collection of Practical Salinity (PSAL) Profiles from Mooring -  MultiPointProfileObservation</t>
  </si>
  <si>
    <t>https://erddap.emodnet-physics.eu/erddap/tabledap/EP_ERD_L2A_PSAL_MO_PR_NT_GLO.subset</t>
  </si>
  <si>
    <t>2015-03-20T04:05:07Z</t>
  </si>
  <si>
    <t>EMODnet Physics - Collection of Practical Salinity (PSAL) Profiles from Argo/Profilers -  MultiPointProfileObservation</t>
  </si>
  <si>
    <t>https://erddap.emodnet-physics.eu/erddap/tabledap/EP_ERD_L2A_PSAL_PF_PR_NT_GLO.subset</t>
  </si>
  <si>
    <t>EMODnet Physics - Collection of Practical Salinity (PSAL) Profiles from XBT -  MultiPointProfileObservation</t>
  </si>
  <si>
    <t>https://erddap.emodnet-physics.eu/erddap/tabledap/EP_ERD_L2A_PSAL_XB_PR_NT_GLO.subset</t>
  </si>
  <si>
    <t>EMODnet Physics - Collection of Sea Temperature (TEMP) Profiles from Gliders - MultiPointProfileObservation</t>
  </si>
  <si>
    <t>https://erddap.emodnet-physics.eu/erddap/tabledap/EP_ERD_L2A_TEMP_GL_PR_NT_GLO.subset</t>
  </si>
  <si>
    <t>EMODnet Physics - Collection of Sea Temperature (TEMP) Profiles from Mooring - MultiPointProfileObservation</t>
  </si>
  <si>
    <t>https://erddap.emodnet-physics.eu/erddap/tabledap/EP_ERD_L2A_TEMP_MO_PR_NT_GLO.subset</t>
  </si>
  <si>
    <t>EMODnet Physics - Collection of Sea Temperature (TEMP) Profiles from Argo/Profilers - MultiPointProfileObservation</t>
  </si>
  <si>
    <t>https://erddap.emodnet-physics.eu/erddap/tabledap/EP_ERD_L2A_TEMP_PF_PR_NT_GLO.subset</t>
  </si>
  <si>
    <t>EMODnet Physics - Collection of Sea Temperature (TEMP) Profiles from XBT - MultiPointProfileObservation</t>
  </si>
  <si>
    <t>https://erddap.emodnet-physics.eu/erddap/tabledap/EP_ERD_L2A_TEMP_XB_PR_NT_GLO.subset</t>
  </si>
  <si>
    <t>https://erddap.emodnet-physics.eu/erddap/tabledap/EP_ERD_LAM_RVFL_RF_TS_PRX.subset</t>
  </si>
  <si>
    <t>https://erddap.emodnet-physics.eu/erddap/tabledap/EP_ERD_MEO_ALLP_AL_PP_GLO.subset</t>
  </si>
  <si>
    <t>2004-01-27T11:49:00Z</t>
  </si>
  <si>
    <t>2018-01-14T23:00:00Z</t>
  </si>
  <si>
    <t>https://erddap.emodnet-physics.eu/erddap/tabledap/EP_ERD_SLD_ANTA_AL_PP_019.subset</t>
  </si>
  <si>
    <t>2019-01-19T04:00:00Z</t>
  </si>
  <si>
    <t>2019-08-03T04:30:00Z</t>
  </si>
  <si>
    <t>https://erddap.emodnet-physics.eu/erddap/tabledap/EP_ERD_SLD_ATME_AL_PP_573.subset</t>
  </si>
  <si>
    <t>2019-10-16T22:00:00Z</t>
  </si>
  <si>
    <t>2020-07-17T11:59:00Z</t>
  </si>
  <si>
    <t>https://erddap.emodnet-physics.eu/erddap/tabledap/EP_ERD_SLD_ATME_AL_PP_955.subset</t>
  </si>
  <si>
    <t>https://erddap.emodnet-physics.eu/erddap/tabledap/EP_ERD_SLD_GSTR_AL_PP_019.subset</t>
  </si>
  <si>
    <t>2019-01-30T00:00:00Z</t>
  </si>
  <si>
    <t>2019-02-25T23:55:00Z</t>
  </si>
  <si>
    <t>1957-01-16T00:00:00Z</t>
  </si>
  <si>
    <t>1957-12-16T00:00:00Z</t>
  </si>
  <si>
    <t>EMODnet Physics - Atlantic Sea Surface Temperature Climatology (1900-2014) - GridSeriesObservation - based on the SeaDataNet aggregated dataset</t>
  </si>
  <si>
    <t>2020-01-01T00:00:00Z</t>
  </si>
  <si>
    <t>https://erddap.emodnet-physics.eu/erddap/tabledap/GRDC_MEAN_MONTHLY_DISCHARGE.subset</t>
  </si>
  <si>
    <t>1806-01-01T00:00:00Z</t>
  </si>
  <si>
    <t>2019-04-01T00:00:00Z</t>
  </si>
  <si>
    <t>2019-11-20T23:00:00Z</t>
  </si>
  <si>
    <t>2019-04-13T01:00:00Z</t>
  </si>
  <si>
    <t>2019-12-31T20:00:00Z</t>
  </si>
  <si>
    <t>2019-10-28T00:00:00Z</t>
  </si>
  <si>
    <t>2020-09-21T01:00:00Z</t>
  </si>
  <si>
    <t>2019-04-09T12:00:00Z</t>
  </si>
  <si>
    <t>Instituto Hidrografico; PUERTOS DEL ESTADO; INTECMAR - Xunta de Galicia</t>
  </si>
  <si>
    <t>The data set consists of maps of radial velocity of the sea water surface current collected at Cabo Vil\u00e1n (VILA)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</si>
  <si>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2020-09-07T09:00:00Z</t>
  </si>
  <si>
    <t>2018-11-21T12:00:00Z</t>
  </si>
  <si>
    <t>2020-11-20T15:00:00Z</t>
  </si>
  <si>
    <t>2019-09-28T22:00:00Z</t>
  </si>
  <si>
    <t>2020-01-07T00:00:00Z</t>
  </si>
  <si>
    <t>2021-02-24T08:00:00Z</t>
  </si>
  <si>
    <t>2019-11-11T07:00:00Z</t>
  </si>
  <si>
    <t>2019-10-28T11:00:00Z</t>
  </si>
  <si>
    <t>2019-09-28T09:00:00Z</t>
  </si>
  <si>
    <t>2018-04-18T17:00:00Z</t>
  </si>
  <si>
    <t>2016-08-04T08:00:00Z</t>
  </si>
  <si>
    <t>National Research Council - Institute of Marine Science - S.S. Lerici</t>
  </si>
  <si>
    <t>2018-09-14T14:00:00Z</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</si>
  <si>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Alaskan North Slope to produce near real-time surface current maps.</t>
  </si>
  <si>
    <t>2020-07-24T00:00:00Z</t>
  </si>
  <si>
    <t>2020-12-17T20:00:00Z</t>
  </si>
  <si>
    <t>2020-04-29T00:00:00Z</t>
  </si>
  <si>
    <t>2020-04-07T03:30:00Z</t>
  </si>
  <si>
    <t>2020-04-08T00:30:00Z</t>
  </si>
  <si>
    <t>2020-04-18T00:00:00Z</t>
  </si>
  <si>
    <t>MarineInstitute_galway_obs_fluorometer</t>
  </si>
  <si>
    <t>Marine Institute</t>
  </si>
  <si>
    <t>SmartBay Observatory Fluorometer data</t>
  </si>
  <si>
    <t>https://erddap.emodnet-physics.eu/erddap/tabledap/MarineInstitute_galway_obs_fluorometer.subset</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</si>
  <si>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A WetLabs \nECO-FLNTU is installed on the observatory infrastructure. It measures the fluorescence of the seawater to give \nan estimate of the volume of chlorophyll present (indicative of the amount of phytoplankton in the seawater) and \nit measures turbidity, or the 'cloudiness' of the seawater, caused by the presence of particles such as sediment \nfrom the seabed suspended in the water. The sensor is deployed on the EMSO Smartbay Cable End Equipment Node in \nGalway Bay in approx. 25m depth of water.</t>
  </si>
  <si>
    <t>MarineInstitute_galway_obs_hydrophone</t>
  </si>
  <si>
    <t>SmartBay Observatory Hydrophone data</t>
  </si>
  <si>
    <t>https://erddap.emodnet-physics.eu/erddap/tabledap/MarineInstitute_galway_obs_hydrophone.subset</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</si>
  <si>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SmartBay Observatory is an important contribution by Ireland to the growing global network of \nreal-time data capture systems deployed in the ocean. Data relating to the marine environment at the SmartBay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months.This dataset \ncomprises of processed acoustic data that has been collected from the SmartBay Observatory using an icListen HF \nSmart Hydrophone \u2013 a digital hydrophone that processes and stores acoustic data. The dataset comprises of \nprocessed data, collected from the SmartBay Observatory since its installation in 2015. The wide frequency range \nhydrophone is installed on a separate lander approximately 30m away from the EMSO Smartbay Cable End Equipment \nNode in Galway Bay in approx. 25m depth of water at 53 degrees 13.640'N 9 degrees 15.979'W.</t>
  </si>
  <si>
    <t>MarineInstitute_spiddal_obs_adcp</t>
  </si>
  <si>
    <t>SmartBay Observatory ADCP data</t>
  </si>
  <si>
    <t>https://erddap.emodnet-physics.eu/erddap/tabledap/MarineInstitute_spiddal_obs_adcp.subset</t>
  </si>
  <si>
    <t>The SmartBay Observatory in Galway Bay is an underwater observatory which uses cameras, probes \nand sensors to permit continuous and remote live underwater monitoring. It was installed in 2015 on the seafloor 1.5km off the coast of \nSpiddal, Co. Galway, Ireland at a depth of 20-25m. Underwater observatories allow ocean researchers unique real-time access to monitor \nongoing changes in the marine environment. The Galway Bay Observatory is an important contribution by Ireland to the growing global \nnetwork of real-time data capture systems deployed in the ocean. Data relating to the marine environment at the Galway Observatory site is \ntransferred in real-time through a fibre optic telecommunications cable to the Marine Institute headquarters and then made publically \navailable on the internet. The data includes a live video stream, the depth of the observatory node, the water temperature and salinity, \nand estimates of the chlorophyll and turbidity levels in the water which give an indication of the volume of phytoplankton and other \nparticles, such as sediment, in the water. Maintenance take place on the observatory every 18 to 24 months. A Teledyne RDI Workhorse \nBroadband 600KHz acoustic Doppler current profiler (ADCP ) is mounted on the observatory infrastructure. It is approximately two metres \nabove the seabed, looking up towards the sea surface. Data are collected every minute for 1.0m depth bins from approx. 1 metre above the \ninstrument to the surface. Data are collected in RDI's PD0 binary format (more information is available from the link: \nhttp://spiddal.marine.ie/data.html#adcp). The .PD0 raw files are processed as they are collected and the real time values for the Near \nSurface and Mid Water Current Speeds and Directions are extracted. The extracted values are displayed in near-real-time on \nsmartbay.marine.ie. The processed data is also provided via an ERDDAP data server allowing the data to be downloaded in a range of open \nformats. The sensor is deployed on the EMSO Smartbay Cable End Equipment Node in Galway Bay in approx. 25m depth of water.</t>
  </si>
  <si>
    <t>MarineInstitute_spiddal_obs_ctd</t>
  </si>
  <si>
    <t>SmartBay Observatory CTD data</t>
  </si>
  <si>
    <t>https://erddap.emodnet-physics.eu/erddap/tabledap/MarineInstitute_spiddal_obs_ctd.subset</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</si>
  <si>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This CTD \n(Conductivity, Temperature, Depth) and Oxygen Dataset comprises of the raw data that is collected from the \nGalway Observatory site using an Idronaut Ocean-Seven 304 plus Conductivity-Temperature-Depth (CTD) sensor \nprobe. The sensor measures the temperature and conductivity of the seawater. The conductivity is used to \ncalculate an estimate of the salinity. The pressure exerted by the seawater above is used to calculate the depth \nof the sensor, and these parameters are also used to estimate the speed of sound within the sea. The Ocean-Seven \n304 Plus CTD has also been equipped with a polarographic IDRONAUT dissolved oxygen sensor which measure the \ndissolved oxygen concentration of the seawater. The sensor is deployed on the EMSO Smartbay Cable End Equipment \nNode in Galway Bay in approx. 25m depth of water.</t>
  </si>
  <si>
    <t>Hydrophone Recordings at OBSEA (audio data)</t>
  </si>
  <si>
    <t>Hydrophone Recordings at OBSEA (WAV files)</t>
  </si>
  <si>
    <t>2017-09-08T09:11:41Z</t>
  </si>
  <si>
    <t>2020-09-17T10:40:07Z</t>
  </si>
  <si>
    <t>PANGAEADOI</t>
  </si>
  <si>
    <t>PANGAEA</t>
  </si>
  <si>
    <t>PANGAEA DOI available on EMODnet Physics</t>
  </si>
  <si>
    <t>https://erddap.emodnet-physics.eu/erddap/tabledap/PANGAEADOI.subset</t>
  </si>
  <si>
    <t>1807-01-01T00:00:00Z</t>
  </si>
  <si>
    <t>2019-01-01T00:00:00Z</t>
  </si>
  <si>
    <t>2019-11-01T00:00:00Z</t>
  </si>
  <si>
    <t>https://erddap.emodnet-physics.eu/erddap/tabledap/PSMSL_trends.subset</t>
  </si>
  <si>
    <t>1970-01-16T12:00:00Z</t>
  </si>
  <si>
    <t>2019-12-16T12:00:00Z</t>
  </si>
  <si>
    <t>1975-01-01T00:00:00Z</t>
  </si>
  <si>
    <t>2015-01-01T00:00:00Z</t>
  </si>
  <si>
    <t>1970-07-02T12:00:00Z</t>
  </si>
  <si>
    <t>2019-07-02T12:00:00Z</t>
  </si>
  <si>
    <t>2017-01-07T03:20:00Z</t>
  </si>
  <si>
    <t>2017-03-16T07:30:00Z</t>
  </si>
  <si>
    <t>SPI - Trace gas mixing ratios measured over the Southern Ocean in the austral summer of 2016/2017, during the Antarctic Circumnavigation Expedition.</t>
  </si>
  <si>
    <t>2016-12-17T00:00:00Z</t>
  </si>
  <si>
    <t>2017-04-10T23:55:00Z</t>
  </si>
  <si>
    <t>SPI - Cold and warm temperature advection mask for the Antarctic Circumnavigation Expedition from December 2016 \u2013 March 2017.</t>
  </si>
  <si>
    <t>2016-12-21T08:00:00Z</t>
  </si>
  <si>
    <t>2017-03-18T04:00:00Z</t>
  </si>
  <si>
    <t>SPI - Surface cyclone mask for the Antarctic Circumnavigation Expedition from December 2016 \u2013 March 2017.</t>
  </si>
  <si>
    <t>2016-12-18T00:00:00Z</t>
  </si>
  <si>
    <t>2017-03-21T23:00:00Z</t>
  </si>
  <si>
    <t>SPI_10_5281_zenodo_4541563</t>
  </si>
  <si>
    <t>Department of Infrastructure Engineering, The University of Melbourne, 3010, Melbourne, VIC, Australia</t>
  </si>
  <si>
    <t>SPI - Reconstructed sea state using ship motion data recorded during the Antarctic Circumnavigation Expedition (ACE).</t>
  </si>
  <si>
    <t>The Antarctic Circumnavigation Expedition (ACE) took place aboard the Russian icebreaker, Akademik Tryoshnikov, from December 2016 to March 2017. Throughout the expedition, the ship's motion was recorded with an Inertial Measurement Unit (IMU) at a sampling rate of 1 Hz. The sea state is reconstructed based on the ship's motion relying on the principle that the vessel is a rigid body with six degrees of freedom that moves in response to the incident wave field and restoring forces. The relation between the ship's motion and the wave field is evaluated via the response amplitude operator R(f), i.e. a ship-specific function that translates the motion spectrum into the wave spectrum. Motion spectra were evaluated by applying a Discrete Fourier Transform to 5-minute time series of heave motion. An approximation of R(f) for the Akademik Tryoshnikov was calculated solving the equation of motion with a model based on the boundary element method.</t>
  </si>
  <si>
    <t>2016-11-27T10:04:58Z</t>
  </si>
  <si>
    <t>2017-03-17T23:54:58Z</t>
  </si>
  <si>
    <t>TAD_Tsunami_Alert_Device</t>
  </si>
  <si>
    <t>WEBCRITECH</t>
  </si>
  <si>
    <t>TAD - Tsunami Alert Device</t>
  </si>
  <si>
    <t>https://erddap.emodnet-physics.eu/erddap/tabledap/TAD_Tsunami_Alert_Device.subset</t>
  </si>
  <si>
    <t>2013-06-10T16:06:45Z</t>
  </si>
  <si>
    <t>UHSLC_global_daily_fast</t>
  </si>
  <si>
    <t>University of Hawaii Sea Level Center</t>
  </si>
  <si>
    <t>UHSLC Fast Delivery Tide Gauge Data (daily)</t>
  </si>
  <si>
    <t>https://erddap.emodnet-physics.eu/erddap/tabledap/UHSLC_global_daily_fast.subset</t>
  </si>
  <si>
    <t>The University of Hawaii Sea Level Center (UHSLC) assembles and distributes the Fast Delivery (FD) dataset of hourly- and daily-averaged tide gauge water-level observations. Tide gauge operators, or data creators, provide FD data to UHSLC after a level 1 quality assessment (see processing_level attribute). The UHSLC provides an independent quality assessment of the time series and makes FD data available within 4-6 weeks of collection. This is a "fast" turnaround time compared to Research Quality (RQ) data, which are available on an annual cycle after a level 2 quality assessment. RQ data replace FD data in the data stream as the former becomes available. This file contains hybrid time series composed of RQ data when available with FD data appended to the end of each RQ series.</t>
  </si>
  <si>
    <t>1846-01-04T12:00:00Z</t>
  </si>
  <si>
    <t>UHSLC_global_daily_rqds</t>
  </si>
  <si>
    <t>JASL/UHSLC Research Quality Tide Gauge Data (daily)</t>
  </si>
  <si>
    <t>https://erddap.emodnet-physics.eu/erddap/tabledap/UHSLC_global_daily_rqds.subset</t>
  </si>
  <si>
    <t>The Joint Archive for Sea Level (JASL) Research Quality Data Set (RQDS) is a collaboration between the University of Hawaii Sea Level Center (UHSLC) and the World Data Center for Oceanography of the National Centers for Environmental Information (NCEI), National Oceanic and Atmospheric Administration (NOAA). The objective of the JASL RQDS is to assemble a well-documented, quality-controlled archive of hourly and daily sea level values that is appropriate for scientific research applications. The JASL RQDS is the largest global collection of quality-controlled hourly sea level data, and ongoing efforts seek to acquire new sites and uncover historic records as available.</t>
  </si>
  <si>
    <t>2019-07-29T12:00:00Z</t>
  </si>
  <si>
    <t>UHSLC_global_hourly_fast</t>
  </si>
  <si>
    <t>UHSLC Fast Delivery Tide Gauge Data (hourly)</t>
  </si>
  <si>
    <t>https://erddap.emodnet-physics.eu/erddap/tabledap/UHSLC_global_hourly_fast.subset</t>
  </si>
  <si>
    <t>1846-01-04T00:00:00Z</t>
  </si>
  <si>
    <t>UHSLC_global_hourly_rqds</t>
  </si>
  <si>
    <t>JASL/UHSLC Research Quality Tide Gauge Data (hourly)</t>
  </si>
  <si>
    <t>https://erddap.emodnet-physics.eu/erddap/tabledap/UHSLC_global_hourly_rqds.subset</t>
  </si>
  <si>
    <t>2019-07-30T13:59:59Z</t>
  </si>
  <si>
    <t>2017-01-17T07:23:53Z</t>
  </si>
  <si>
    <t>2017-02-19T03:05:55Z</t>
  </si>
  <si>
    <t>https://erddap.emodnet-physics.eu/erddap/tabledap/ZENODO_3379590.subset</t>
  </si>
  <si>
    <t>2016-12-20T00:08:30Z</t>
  </si>
  <si>
    <t>2017-04-12T00:05:30Z</t>
  </si>
  <si>
    <t>GEO</t>
  </si>
  <si>
    <t>TDS</t>
  </si>
  <si>
    <t>MAP</t>
  </si>
  <si>
    <t>http://www.emodnet-physics.eu/map/Products/EP_MAP_TEMP_001</t>
  </si>
  <si>
    <t>EMODnet Physics - TEMP_003 - Collection of the temperature profiles collected by animal bourn instrumentation. The marine mammal data were collected and made freely available by the International MEOP Consortium and the national programs that contribute to it (http://www.meop.net)</t>
  </si>
  <si>
    <t>EMODnet Physics - PSAL_003 - Collection of the salinity profiles collected by animal bourn instrumentation. The marine mammal data were collected and made freely available by the International MEOP Consortium and the national programs that contribute to it (http://www.meop.net)</t>
  </si>
  <si>
    <t>https://www.emodnet-physics.eu/map/Products/EP_MAP_RVFL_001/</t>
  </si>
  <si>
    <t>https://www.emodnet-physics.eu/map/Products/EP_MAP_EINR_001/</t>
  </si>
  <si>
    <t>https://www.emodnet-physics.eu/map/Products/EP_MAP_EINR_002/</t>
  </si>
  <si>
    <t>EP_MAP_EINR_003</t>
  </si>
  <si>
    <t>https://www.emodnet-physics.eu/map/Products/EP_MAP_EINR_003/</t>
  </si>
  <si>
    <t>EMODnet Physics - SLEV_001 - The page presents Relative Sea Level Trends since 1900. The product is based on PSMSL aggregated dataset. Data Retrived 30/01/2021 from http://www.psmsl.org/data/obtaining</t>
  </si>
  <si>
    <t>EP_MAP_SICE_001</t>
  </si>
  <si>
    <t>https://www.emodnet-physics.eu/map/Products/EP_MAP_SICE_001/</t>
  </si>
  <si>
    <t>EMODnet Physics - SICE_001 -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</si>
  <si>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EP_MAP_SICE_002</t>
  </si>
  <si>
    <t>https://www.emodnet-physics.eu/map/Products/EP_MAP_SICE_002</t>
  </si>
  <si>
    <t>EMODnet Physics - SICE_002 -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</si>
  <si>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EP_MAP_SICE_003</t>
  </si>
  <si>
    <t>https://www.emodnet-physics.eu/map/Products/EP_MAP_SICE_003</t>
  </si>
  <si>
    <t>EMODnet Physics - SICE_003 -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</si>
  <si>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EP_MAP_SICE_004</t>
  </si>
  <si>
    <t>https://www.emodnet-physics.eu/map/Products/EP_MAP_SICE_004/</t>
  </si>
  <si>
    <t>EMODnet Physics - SICE_004 -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</si>
  <si>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EP_MAP_SICE_005</t>
  </si>
  <si>
    <t>EMODnet Physics - SICE_005 -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</si>
  <si>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EP_MAP_SICE_006</t>
  </si>
  <si>
    <t>https://www.emodnet-physics.eu/map/Products/EP_MAP_SICE_005/</t>
  </si>
  <si>
    <t>EMODnet Physics - SICE_006 -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</si>
  <si>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EMODnet Physics PROXY – the product is 1D MOHID model that represent estuaries (i.e. proxy) schematically. The estuary is represented in the model by 10 grid cells in only one direction; 12x3 cells domain including the ocean open boundary and the land limits. In the open boundary, the model receives tides and water properties such as salinity and temperature. The model includes the local tides since the grid open boundary is georeferred and we can use global tidal models to provide realistic tides for each estuary. Tides were imposed using the Finite Element Solution 2014 (FES2014; Carrère et al., 2016) as the global tidal solution. In the land boundary, the model is forced in the innermost cell by river flow and temperature. River salinity values were considered as freshwater (0.01). Atmospheric forcing was not included.</t>
  </si>
  <si>
    <t>EP_MAP_SLEV_006</t>
  </si>
  <si>
    <t>https://www.emodnet-physics.eu/map/Products/EP_MAP_SLEV_006/</t>
  </si>
  <si>
    <t>EMODnet Physics - EP_MAP_SLEV_006 - Global Sea level Trends</t>
  </si>
  <si>
    <t>EP_MAP_SLEV_007</t>
  </si>
  <si>
    <t>https://www.emodnet-physics.eu/map/Products/EP_MAP_SLEV_007/</t>
  </si>
  <si>
    <t xml:space="preserve"> EMODnet Physics - Sea Level data Relative Local Reference. The product is based on PSMSL RLR aggregated dataset. The product presents the completensess of time serie.</t>
  </si>
  <si>
    <t>https://map.emodnet-physics.eu</t>
  </si>
  <si>
    <t>CMCC</t>
  </si>
  <si>
    <t>EMODnet Physics &amp; Data ingestion supporting outdoor activity planning and eco-friendly tourism (18/09/2020)</t>
  </si>
  <si>
    <t>Verification of High-resolution ocean surface velocity forecast using HF radar data (28/09/2020)</t>
  </si>
  <si>
    <t>EMODnet Physics supporting Berring Data Collective start-up inspiration (15/10/2020)</t>
  </si>
  <si>
    <t>EMODnet Bathymetry &amp; Physics data supporting Sea Situational Awareness for tourist navigation (24/03/2019)</t>
  </si>
  <si>
    <t>EMODnet Physics and OS-IS to provide reliable and continuous sea-state data (30/11/2020)</t>
  </si>
  <si>
    <t>EMODnet Physics supporting fishing vessel oceanographic data visualization for sustainable fishing (15/10/2020)</t>
  </si>
  <si>
    <t>https://grafana-emodnet.trust-itservices.dev/d/KSP0WZjZz/emodnet-physics?orgId=1&amp;from=1609369200000&amp;to=now</t>
  </si>
  <si>
    <t xml:space="preserve">EMODnet Physics mapviewer is by far the most used interface with an steady trend. </t>
  </si>
  <si>
    <t>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It is worth noting that the use of the system increased when we organized major events (e.g. in December there was the launch of the Arctic Data Portal)</t>
  </si>
  <si>
    <t>GeoNETWORK</t>
  </si>
  <si>
    <t>matomo</t>
  </si>
  <si>
    <t xml:space="preserve">na </t>
  </si>
  <si>
    <t>INGV - Italian Institute for Vulcanology and Geophysics</t>
  </si>
  <si>
    <t>V</t>
  </si>
  <si>
    <t>+ATLANTIC</t>
  </si>
  <si>
    <t>Red_Hidrosur</t>
  </si>
  <si>
    <t>Agencia Catalana de lAigua - ACA, Generalitat de Catalunya</t>
  </si>
  <si>
    <t xml:space="preserve">Confederacion Hidrografica del Cantabrico </t>
  </si>
  <si>
    <t>we asked to access IOC Sea Level Monitorign (GLOSS) historical data (before 2016) - hosted by VILZ-  a new API was developed</t>
  </si>
  <si>
    <t>JRC - Italy</t>
  </si>
  <si>
    <t>9.2 Visual Harmonisation score</t>
  </si>
  <si>
    <t>During the period we approached several river providers and it was possible to link and include many new data. The JRC TAD inclusion was  completed.</t>
  </si>
  <si>
    <t>EMODnet Physics organizes data and products together threfore the volume of data for theme is the same as 1A (but the them ice). Apart from the European Under Water Noise Register and the TSM that only covering Europe (100% of the availble information) the other products offer global coverage. EP_MAP_WAVE_001 is covering only MED for the moment. Trends are negative because we decided not to count the various data collections that are availble  @ "map.emodnet-physics.eu" because there is not yet a direct entry to the given data collection (e.g. all the ARGO data), while we are now counting only the products or collection with a given queriable url (e.g. the products on the map viewer).</t>
  </si>
  <si>
    <t>Total number of users since start of Phase III (optional)</t>
  </si>
  <si>
    <t>There is not any major update on the landing page for the period, but the inclusion of the news about the EMODnet Jamboree call for posters. There are still 2 minor fixes to be done on the page footer.</t>
  </si>
  <si>
    <r>
      <t>Manual download unit</t>
    </r>
    <r>
      <rPr>
        <sz val="10"/>
        <color rgb="FFFF0000"/>
        <rFont val="Open Sans"/>
        <family val="2"/>
      </rPr>
      <t xml:space="preserve"> </t>
    </r>
    <r>
      <rPr>
        <sz val="10"/>
        <color rgb="FF333333"/>
        <rFont val="Open Sans"/>
        <family val="2"/>
      </rPr>
      <t>[1]</t>
    </r>
  </si>
  <si>
    <t>logs</t>
  </si>
  <si>
    <t>logs - requests</t>
  </si>
  <si>
    <r>
      <t xml:space="preserve">Sea-basins </t>
    </r>
    <r>
      <rPr>
        <sz val="12"/>
        <color rgb="FF333333"/>
        <rFont val="Open Sans"/>
        <family val="2"/>
      </rPr>
      <t>[Q-1]</t>
    </r>
  </si>
  <si>
    <r>
      <t>Marine and Coastal - tot: </t>
    </r>
    <r>
      <rPr>
        <sz val="9"/>
        <color rgb="FF444444"/>
        <rFont val="Arial"/>
        <family val="2"/>
      </rPr>
      <t>37</t>
    </r>
  </si>
  <si>
    <r>
      <t>Climate, Seasonal and Weather Forecasting - tot: </t>
    </r>
    <r>
      <rPr>
        <sz val="9"/>
        <color rgb="FF444444"/>
        <rFont val="Arial"/>
        <family val="2"/>
      </rPr>
      <t>28</t>
    </r>
  </si>
  <si>
    <r>
      <t>Marine Resource - tot: </t>
    </r>
    <r>
      <rPr>
        <sz val="9"/>
        <color rgb="FF444444"/>
        <rFont val="Arial"/>
        <family val="2"/>
      </rPr>
      <t>14</t>
    </r>
  </si>
  <si>
    <r>
      <t>Maritime Safety - tot: </t>
    </r>
    <r>
      <rPr>
        <sz val="9"/>
        <color rgb="FF444444"/>
        <rFont val="Arial"/>
        <family val="2"/>
      </rPr>
      <t>5</t>
    </r>
  </si>
  <si>
    <r>
      <t>Marine and Coastal - tot: </t>
    </r>
    <r>
      <rPr>
        <sz val="9"/>
        <color rgb="FF444444"/>
        <rFont val="Arial"/>
        <family val="2"/>
      </rPr>
      <t>11</t>
    </r>
  </si>
  <si>
    <r>
      <t>Climate, Seasonal and Weather Forecasting - tot: </t>
    </r>
    <r>
      <rPr>
        <sz val="9"/>
        <color rgb="FF444444"/>
        <rFont val="Arial"/>
        <family val="2"/>
      </rPr>
      <t>8</t>
    </r>
  </si>
  <si>
    <r>
      <t>Marine Resource - tot: </t>
    </r>
    <r>
      <rPr>
        <sz val="9"/>
        <color rgb="FF444444"/>
        <rFont val="Arial"/>
        <family val="2"/>
      </rPr>
      <t>4</t>
    </r>
  </si>
  <si>
    <r>
      <t>Maritime Safety - tot: </t>
    </r>
    <r>
      <rPr>
        <sz val="9"/>
        <color rgb="FF444444"/>
        <rFont val="Arial"/>
        <family val="2"/>
      </rPr>
      <t>1</t>
    </r>
  </si>
  <si>
    <r>
      <t>Marine and Coastal - tot: </t>
    </r>
    <r>
      <rPr>
        <sz val="9"/>
        <color rgb="FF444444"/>
        <rFont val="Arial"/>
        <family val="2"/>
      </rPr>
      <t>4</t>
    </r>
  </si>
  <si>
    <r>
      <t>Climate, Seasonal and Weather Forecasting - tot: </t>
    </r>
    <r>
      <rPr>
        <sz val="9"/>
        <color rgb="FF444444"/>
        <rFont val="Arial"/>
        <family val="2"/>
      </rPr>
      <t>4</t>
    </r>
  </si>
  <si>
    <r>
      <t>Marine Resource - tot: </t>
    </r>
    <r>
      <rPr>
        <sz val="9"/>
        <color rgb="FF444444"/>
        <rFont val="Arial"/>
        <family val="2"/>
      </rPr>
      <t>3</t>
    </r>
  </si>
  <si>
    <r>
      <t>Marine and Coastal - tot: </t>
    </r>
    <r>
      <rPr>
        <sz val="9"/>
        <color rgb="FF444444"/>
        <rFont val="Arial"/>
        <family val="2"/>
      </rPr>
      <t>2</t>
    </r>
  </si>
  <si>
    <r>
      <t>Marine Resource - tot: </t>
    </r>
    <r>
      <rPr>
        <sz val="9"/>
        <color rgb="FF444444"/>
        <rFont val="Arial"/>
        <family val="2"/>
      </rPr>
      <t>2</t>
    </r>
  </si>
  <si>
    <r>
      <t>Climate, Seasonal and Weather Forecasting - tot: </t>
    </r>
    <r>
      <rPr>
        <sz val="9"/>
        <color rgb="FF444444"/>
        <rFont val="Arial"/>
        <family val="2"/>
      </rPr>
      <t>2</t>
    </r>
  </si>
  <si>
    <r>
      <t>Marine and Coastal - tot: </t>
    </r>
    <r>
      <rPr>
        <sz val="9"/>
        <color rgb="FF444444"/>
        <rFont val="Arial"/>
        <family val="2"/>
      </rPr>
      <t>1</t>
    </r>
  </si>
  <si>
    <t>USA</t>
  </si>
  <si>
    <t>Saudi Arabia</t>
  </si>
  <si>
    <t>Brasil</t>
  </si>
  <si>
    <t>Making the establishment of regional oceanography systems easy: the Basque case (09/07/2018)</t>
  </si>
  <si>
    <t xml:space="preserve">During the period we collected data on 74 new users. It is important to remember that the number of users here reported is only a limited number of the EMODnet Physics users and the form is asked to be filled only to users accessing for the first time to data that requires authentication (i.e. coastal data older than 60 days). The majority of EMODnet Physics data are downloadable without any authentication. Academia represents the majority about 64% in the period,  the users from business/private is stable (around 20%), then Gov (about 10%) and NGO and others the remaining part. </t>
  </si>
  <si>
    <t>Use cases are providing examples of how EMODnet Physics data can be used for both private and public downstream applications. The one about Wave Model (DHI) is by far the most read. We also recorded hits of use cases that have been mentioned during the EMODnet Jamboree.</t>
  </si>
  <si>
    <t xml:space="preserve">After the peak recorded in the 4th quarter 2021,  the analytics for the web section shows an average quarterly interaction from circa 2.5K users. </t>
  </si>
  <si>
    <t>System is stable (uptime) we are keeping working to improve the average response time.</t>
  </si>
  <si>
    <t xml:space="preserve">server logs </t>
  </si>
  <si>
    <t>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During the period we competed the update from platforms providing currents (U, V and U+V). For this indicator we are not using proposed figures (i.e. areas in Km^2 - line 45): are we are dealing with georeferred data and we need to use to bounding box shapes (to note data Atlantic is covering from north to south from Europe-Africa to America).  For indicator 1.B the unit of download is measured in platforms (in coherence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The template was slightly modified to facilitate the computation of the %variation for the reporting period</t>
  </si>
  <si>
    <t>As anticipated in the preiovious report we set up a new system to monitor and report the volume of downloaded data. The system is monitoring all the EMODnet Physics delivery channels but the mapviewer which, for the download, rely on the ERDDAP. As reported in 2B the overall amount of downloaded data from ERDDAP is 708 GB. At the moment it is not possible to have the real amount of downloaded data per theme from the mapviewer, anyhow if we consider that the map manual download is 1% of the ERDDAP+map manual download (2B col F), if we assign to the map download 1% of the downloaded volume of data (from ERDDAP), we can estimate the total volume downloaded per themes (1B col D). Concerning the figures, in this quarter we recorded a general decrease in the use of the system. The use of WMS/WFS layers (GeoServer) is tracked and (only) reported under 2B.</t>
  </si>
  <si>
    <t>2021-05-04T13:10:00Z</t>
  </si>
  <si>
    <t>2021-07-07T05:15:43Z</t>
  </si>
  <si>
    <t>Ocean data collected via mobile gear fishing vessels. Location changes over a fishing operation; each tow is analogous to a glider dive. Aggregated from both science and industry programs. Basic QC routine has been applied, all flagged data is removed.</t>
  </si>
  <si>
    <t>2021-07-07T10:46:35Z</t>
  </si>
  <si>
    <t>2021-07-07T10:46:45Z</t>
  </si>
  <si>
    <t>CTN_UWN_CABODEPALOS_TS_HOURLY</t>
  </si>
  <si>
    <t>Centro Tecnologico Naval y del Mar (Murcia)</t>
  </si>
  <si>
    <t>Underwater noise data at Cabo de Palos-Islas Hormigas marine reserve</t>
  </si>
  <si>
    <t>Underwater noise data (Descriptor D11C2) at Cabo de Palos-Islas Hormigas marine reserve, recorded by AS1 of Aquarian Audio. Sound Pressure Level (SPL) centered in the 63 Hz band (SPL63), 125 Hz (SPL125) and the mean value of the spectrum from 10 Hz to 10 kHz (SPLmean) in 1/3 octave and integrated time interval of 1 minute. The dataset cover data from September to October 2020.</t>
  </si>
  <si>
    <t>2020-09-17T10:01:26Z</t>
  </si>
  <si>
    <t>2020-10-16T12:10:29Z</t>
  </si>
  <si>
    <t>CLS, CNES</t>
  </si>
  <si>
    <t>EMODnet - Regional sea level trends are derived from the DUACS delayed-time (DT-2018 version) altimeter gridded maps of sea level anomalies based on a stable number of altimeters (two) in the satellite constellation</t>
  </si>
  <si>
    <t>CMCC - EMODnet Physics</t>
  </si>
  <si>
    <t>EMODnet Physics - Regional Sea Level Trends 1993-2018, Global Oceans. This product is based, uses and reprocess the CMEMS product id. SEALEVEL_GLO_PHY_CLIMATE_L4_REP_OBSERVATIONS_008_057</t>
  </si>
  <si>
    <t>EMODnet Physics - Sea Level monthly mean, Global Oceans. This product is based, uses and reprocess the CMEMS product id. SEALEVEL_GLO_PHY_CLIMATE_L4_REP_OBSERVATIONS_008_057</t>
  </si>
  <si>
    <t>EMODnet Physics - Deseasonalized Sea Level monthly means Global Oceans. This product is based, uses and reprocess the CMEMS product id. SEALEVEL_GLO_PHY_CLIMATE_L4_REP_OBSERVATIONS_008_057</t>
  </si>
  <si>
    <t>EMODPACE_PSMSL_RLR_annual</t>
  </si>
  <si>
    <t>EMODPACE - PSMSL Revised Local Reference (RLR) annual data</t>
  </si>
  <si>
    <t>https://erddap.emodnet-physics.eu/erddap/tabledap/EMODPACE_PSMSL_RLR_annual.subset</t>
  </si>
  <si>
    <t>EMODPACE - PSMSL Revised Local Reference (RLR) annual data. Permanent Service for Mean Sea Level (PSMSL), 2020, "Tide Gauge Data", Retrieved 01 Jun 2020 from http://www.psmsl.org/data/obtaining/</t>
  </si>
  <si>
    <t>EMODPACE_PSMSL_RLR_monthly</t>
  </si>
  <si>
    <t>EMODPACE - PSMSL Revised Local Reference (RLR) monthly data</t>
  </si>
  <si>
    <t>https://erddap.emodnet-physics.eu/erddap/tabledap/EMODPACE_PSMSL_RLR_monthly.subset</t>
  </si>
  <si>
    <t>EMODPACE - PSMSL Revised Local Reference (RLR) monthly data. Permanent Service for Mean Sea Level (PSMSL), 2020, "Tide Gauge Data", Retrieved 01 Jun 2020 from http://www.psmsl.org/data/obtaining/</t>
  </si>
  <si>
    <t>EMODPACE_PSMSL_STATIONS</t>
  </si>
  <si>
    <t>EMODPACE_PSMSL_trends</t>
  </si>
  <si>
    <t>EMODACE - PSMSL Relative Sea Level Trends</t>
  </si>
  <si>
    <t>https://erddap.emodnet-physics.eu/erddap/tabledap/EMODPACE_PSMSL_trends.subset</t>
  </si>
  <si>
    <t>EMODPACE - PSMSL Relative Sea Level Trends. Permanent Service for Mean Sea Level (PSMSL), 2020, "Tide Gauge Data", Retrieved 01 Jun 2020 from http://www.psmsl.org/data/obtaining/</t>
  </si>
  <si>
    <t>EMODPACE_SLEV_199301_201812_TREND</t>
  </si>
  <si>
    <t>EMODPACE - Regional sea level trends are derived from the DUACS delayed-time (DT-2018 version) altimeter gridded maps of sea level anomalies based on a stable number of altimeters (two) in the satellite constellation</t>
  </si>
  <si>
    <t>EMODPACE - Regional sea level trends are derived from the DUACS delayed-time (DT-2018 version) altimeter gridded maps of sea level anomalies based on a stable number of altimeters (two) in the satellite constellation. SSALTO/DUACS Delayed-Time Level-4 sea surface height and derived variables measured by multi-satellite altimetry observations over Global Ocean.</t>
  </si>
  <si>
    <t>EMODPACE_SLEV_MONTHLY_MEAN</t>
  </si>
  <si>
    <t>EMODPACE - Sea Level monthly mean, EurAsia. This product is based, uses and reprocess the CMEMS product id. SEALEVEL_GLO_PHY_CLIMATE_L4_REP_OBSERVATIONS_008_057</t>
  </si>
  <si>
    <t>EMODPACE_SLEV_MONTHLY_MEAN_DESEASONALIZED</t>
  </si>
  <si>
    <t>EMODPACE - Deseasonalized Sea Level monthly means, EurAsia. This product is based, uses and reprocess the CMEMS product id. SEALEVEL_GLO_PHY_CLIMATE_L4_REP_OBSERVATIONS_008_057</t>
  </si>
  <si>
    <t>EMSO Ligure Ouest (Network Common Data Format (NetCDF) files). EMSO Ligure Ouest : MII : traitement temps reel de fichiers de mesures provenant de capteurs AQUADOPP in situ sur une station de fond MII</t>
  </si>
  <si>
    <t>2019-05-23T19:10:40Z</t>
  </si>
  <si>
    <t>2021-07-07T09:28:03Z</t>
  </si>
  <si>
    <t>2021-07-06T23:58:19Z</t>
  </si>
  <si>
    <t>2021-07-06T23:58:00Z</t>
  </si>
  <si>
    <t>EMSO_Marmara_BPR_Maregami1</t>
  </si>
  <si>
    <t>CEREGE UMR 7330 CNRS</t>
  </si>
  <si>
    <t>EMSO / MAREGAMI Marmara BPR1 station Lat:40.8703 Long:28.5244 Depth:805m</t>
  </si>
  <si>
    <t>https://erddap.emodnet-physics.eu/erddap/tabledap/EMSO_Marmara_BPR_Maregami1.subset</t>
  </si>
  <si>
    <t>Bottom Pressure Recorder: Time series acquired with RBR BPR #52665, sensor : Paroscientific #140758. SeaFloor Depth:805m</t>
  </si>
  <si>
    <t>2018-01-30T11:57:35Z</t>
  </si>
  <si>
    <t>2018-08-12T19:55:20Z</t>
  </si>
  <si>
    <t>EMSO_Marmara_BPR_Maregami2</t>
  </si>
  <si>
    <t>EMSO / MAREGAMI Marmara BPR2 station Lat:40.7934 Long:29.0312 Depth:1225m</t>
  </si>
  <si>
    <t>https://erddap.emodnet-physics.eu/erddap/tabledap/EMSO_Marmara_BPR_Maregami2.subset</t>
  </si>
  <si>
    <t>MAREGAMI Marmara BPR2 station Lat:40.7934 Long:29.0312 Depth:1225m</t>
  </si>
  <si>
    <t>2018-11-13T09:02:01Z</t>
  </si>
  <si>
    <t>2019-05-08T08:23:26Z</t>
  </si>
  <si>
    <t>EMSO_Marmara_BPR_Maregami3</t>
  </si>
  <si>
    <t>EMSO / MAREGAMI Marmara BPR3 station Lat:40.8568 Long:28.1523 Depth:1184m</t>
  </si>
  <si>
    <t>https://erddap.emodnet-physics.eu/erddap/tabledap/EMSO_Marmara_BPR_Maregami3.subset</t>
  </si>
  <si>
    <t>Bottom Pressure Recorder: Time series acquired with RBR BPR #52665, sensor : Paroscientific #140758. SeaFloor Depth:1184m</t>
  </si>
  <si>
    <t>2019-05-09T12:55:09Z</t>
  </si>
  <si>
    <t>2019-11-19T11:16:34Z</t>
  </si>
  <si>
    <t>EMSO_Marmara_RCM_Maregami2</t>
  </si>
  <si>
    <t>EMSO / MAREGAMI Marmara BPR2 station Lat:40.7934 Long:29.0312 Depth:1225m, Seaguard RCM data</t>
  </si>
  <si>
    <t>https://erddap.emodnet-physics.eu/erddap/tabledap/EMSO_Marmara_RCM_Maregami2.subset</t>
  </si>
  <si>
    <t>Seaguard RCM: Time series acquired with Seaguard RCM #155, sensors: DCS #146, Conductivity #788, Tide (P,T) #393</t>
  </si>
  <si>
    <t>2018-11-13T08:55:53Z</t>
  </si>
  <si>
    <t>2018-12-11T05:35:53Z</t>
  </si>
  <si>
    <t>EMSO_Marmara_RCM_Maregami3</t>
  </si>
  <si>
    <t>EMSO / MAREGAMI Marmara BPR3 station Lat:40.8568, Long:28.1523, Depth:1184m Seaguard RCM data</t>
  </si>
  <si>
    <t>https://erddap.emodnet-physics.eu/erddap/tabledap/EMSO_Marmara_RCM_Maregami3.subset</t>
  </si>
  <si>
    <t>2019-05-09T13:57:46Z</t>
  </si>
  <si>
    <t>2019-11-19T10:57:46Z</t>
  </si>
  <si>
    <t>EP_ERD_INT_ALKW_AL_PR_NRT</t>
  </si>
  <si>
    <t>EMODnet Physics - Collection of Total Alkalinity (ALKW) Profiles -  MultiPointProfileObservation</t>
  </si>
  <si>
    <t>https://erddap.emodnet-physics.eu/erddap/tabledap/EP_ERD_INT_ALKW_AL_PR_NRT.subset</t>
  </si>
  <si>
    <t>Total Alkalinity (ALKW) Profiles. EMODnet Physics data from a local source.</t>
  </si>
  <si>
    <t>1961-01-07T00:10:12Z</t>
  </si>
  <si>
    <t>2016-05-27T00:22:00Z</t>
  </si>
  <si>
    <t>EP_ERD_INT_ALKY_AL_PR_NRT</t>
  </si>
  <si>
    <t>EMODnet Physics - Collection of Total Alkalinity (ALKY) Profiles -  MultiPointProfileObservation</t>
  </si>
  <si>
    <t>https://erddap.emodnet-physics.eu/erddap/tabledap/EP_ERD_INT_ALKY_AL_PR_NRT.subset</t>
  </si>
  <si>
    <t>Total Alkalinity (ALKY) Profiles. EMODnet Physics data from a local source.</t>
  </si>
  <si>
    <t>1921-09-12T19:00:00Z</t>
  </si>
  <si>
    <t>2016-12-14T01:15:00Z</t>
  </si>
  <si>
    <t>2021-06-06T08:10:10Z</t>
  </si>
  <si>
    <t>2021-07-01T23:59:59Z</t>
  </si>
  <si>
    <t>2020-12-21T08:59:00Z</t>
  </si>
  <si>
    <t>1972-10-02T07:00:00Z</t>
  </si>
  <si>
    <t>2021-06-21T05:00:00Z</t>
  </si>
  <si>
    <t>1972-10-01T00:00:00Z</t>
  </si>
  <si>
    <t>2021-07-04T15:10:00Z</t>
  </si>
  <si>
    <t>2021-06-19T23:00:00Z</t>
  </si>
  <si>
    <t>2021-07-03T23:01:00Z</t>
  </si>
  <si>
    <t>2021-05-31T23:50:00Z</t>
  </si>
  <si>
    <t>2019-12-12T16:45:00Z</t>
  </si>
  <si>
    <t>2021-06-29T09:55:10Z</t>
  </si>
  <si>
    <t>2021-06-01T18:00:00Z</t>
  </si>
  <si>
    <t>2021-06-04T14:29:59Z</t>
  </si>
  <si>
    <t>EP_ERD_INT_CHLT_AL_PR_NRT</t>
  </si>
  <si>
    <t>EMODnet Physics - Collection of Total Chlorophyll (CHLT) Profiles -  MultiPointProfileObservation</t>
  </si>
  <si>
    <t>https://erddap.emodnet-physics.eu/erddap/tabledap/EP_ERD_INT_CHLT_AL_PR_NRT.subset</t>
  </si>
  <si>
    <t>Total Chlorophyll (CHLT) Profiles. EMODnet Physics data from a local source.</t>
  </si>
  <si>
    <t>1926-06-20T17:00:00Z</t>
  </si>
  <si>
    <t>2018-06-01T01:09:00Z</t>
  </si>
  <si>
    <t>2021-06-02T00:00:00Z</t>
  </si>
  <si>
    <t>2021-07-01T23:50:00Z</t>
  </si>
  <si>
    <t>2021-06-28T18:11:57Z</t>
  </si>
  <si>
    <t>2021-06-22T09:56:00Z</t>
  </si>
  <si>
    <t>2021-07-04T23:30:12Z</t>
  </si>
  <si>
    <t>2021-06-23T05:00:00Z</t>
  </si>
  <si>
    <t>2021-06-20T18:00:00Z</t>
  </si>
  <si>
    <t>2021-07-02T23:00:00Z</t>
  </si>
  <si>
    <t>1972-10-02T09:00:00Z</t>
  </si>
  <si>
    <t>2021-06-21T19:50:00Z</t>
  </si>
  <si>
    <t>2021-07-04T11:40:00Z</t>
  </si>
  <si>
    <t>1902-02-01T00:00:00Z</t>
  </si>
  <si>
    <t>2021-05-18T21:34:00Z</t>
  </si>
  <si>
    <t>2021-06-20T07:00:00Z</t>
  </si>
  <si>
    <t>2021-07-03T23:00:00Z</t>
  </si>
  <si>
    <t>2021-06-06T03:00:00Z</t>
  </si>
  <si>
    <t>2021-07-01T23:00:00Z</t>
  </si>
  <si>
    <t>2021-06-18T14:00:00Z</t>
  </si>
  <si>
    <t>2021-06-24T21:00:00Z</t>
  </si>
  <si>
    <t>2021-07-06T09:00:02Z</t>
  </si>
  <si>
    <t>2021-06-23T23:30:00Z</t>
  </si>
  <si>
    <t>2021-06-18T19:00:00Z</t>
  </si>
  <si>
    <t>EP_ERD_INT_EWCTNSCT_AL_TS_NRT</t>
  </si>
  <si>
    <t>EMODnet Physics - Collection of west-east current component (EWCT) and south-north current component (NSCT) TimeSeries -  MultiPointTimeSeriesObservation</t>
  </si>
  <si>
    <t>https://erddap.emodnet-physics.eu/erddap/tabledap/EP_ERD_INT_EWCTNSCT_AL_TS_NRT.subset</t>
  </si>
  <si>
    <t>west-east current component (EWCT) and south-north current component (NSCT) TimeSeries. EMODnet Physics data from a local source.</t>
  </si>
  <si>
    <t>2021-06-04T23:30:00Z</t>
  </si>
  <si>
    <t>2012-03-09T18:28:09Z</t>
  </si>
  <si>
    <t>2021-06-17T06:00:00Z</t>
  </si>
  <si>
    <t>2021-07-04T15:03:37Z</t>
  </si>
  <si>
    <t>2021-06-19T05:33:28Z</t>
  </si>
  <si>
    <t>2021-05-30T11:18:38Z</t>
  </si>
  <si>
    <t>2021-06-01T00:00:00Z</t>
  </si>
  <si>
    <t>2021-06-19T20:30:00Z</t>
  </si>
  <si>
    <t>2021-07-04T11:30:00Z</t>
  </si>
  <si>
    <t>1951-06-29T18:42:00Z</t>
  </si>
  <si>
    <t>2021-07-02T11:30:00Z</t>
  </si>
  <si>
    <t>2021-07-04T14:40:00Z</t>
  </si>
  <si>
    <t>2021-06-22T04:10:00Z</t>
  </si>
  <si>
    <t>2021-06-04T01:00:01Z</t>
  </si>
  <si>
    <t>2021-06-30T17:37:00Z</t>
  </si>
  <si>
    <t>2021-06-01T00:00:18Z</t>
  </si>
  <si>
    <t>2021-06-03T16:09:35Z</t>
  </si>
  <si>
    <t>2021-06-20T20:00:00Z</t>
  </si>
  <si>
    <t>2021-06-19T20:00:00Z</t>
  </si>
  <si>
    <t>2021-06-30T23:54:48Z</t>
  </si>
  <si>
    <t>EP_ERD_INT_NTIW_AL_PR_NRT</t>
  </si>
  <si>
    <t>EMODnet Physics - Collection of Nitrite (NO2-N) (NTIW) Profiles -  MultiPointProfileObservation</t>
  </si>
  <si>
    <t>https://erddap.emodnet-physics.eu/erddap/tabledap/EP_ERD_INT_NTIW_AL_PR_NRT.subset</t>
  </si>
  <si>
    <t>Nitrite (NO2-N) (NTIW) Profiles. EMODnet Physics data from a local source.</t>
  </si>
  <si>
    <t>1971-08-18T02:00:00Z</t>
  </si>
  <si>
    <t>2006-03-08T11:15:00Z</t>
  </si>
  <si>
    <t>2021-02-03T10:34:50Z</t>
  </si>
  <si>
    <t>2016-12-14T09:39:59Z</t>
  </si>
  <si>
    <t>2021-05-31T23:59:54Z</t>
  </si>
  <si>
    <t>2021-06-19T06:37:20Z</t>
  </si>
  <si>
    <t>2021-07-03T23:09:00Z</t>
  </si>
  <si>
    <t>1964-09-13T19:00:00Z</t>
  </si>
  <si>
    <t>2016-06-07T03:00:59Z</t>
  </si>
  <si>
    <t>EP_ERD_INT_PHOW_AL_PR_NRT</t>
  </si>
  <si>
    <t>EMODnet Physics - Collection of Phosphate (PO4-P) (PHOW) Profiles -  MultiPointProfileObservation</t>
  </si>
  <si>
    <t>https://erddap.emodnet-physics.eu/erddap/tabledap/EP_ERD_INT_PHOW_AL_PR_NRT.subset</t>
  </si>
  <si>
    <t>Phosphate (PO4-P) (PHOW) Profiles. EMODnet Physics data from a local source.</t>
  </si>
  <si>
    <t>2017-01-18T00:00:00Z</t>
  </si>
  <si>
    <t>2021-06-19T13:00:00Z</t>
  </si>
  <si>
    <t>2021-06-03T15:16:52Z</t>
  </si>
  <si>
    <t>2021-06-16T12:00:00Z</t>
  </si>
  <si>
    <t>1901-12-30T12:00:00Z</t>
  </si>
  <si>
    <t>2021-07-02T15:00:00Z</t>
  </si>
  <si>
    <t>2021-06-24T22:16:00Z</t>
  </si>
  <si>
    <t>2021-07-04T23:59:00Z</t>
  </si>
  <si>
    <t>OTHE</t>
  </si>
  <si>
    <t>2021-06-05T06:00:00Z</t>
  </si>
  <si>
    <t>2021-06-30T18:00:00Z</t>
  </si>
  <si>
    <t>2021-06-20T17:00:00Z</t>
  </si>
  <si>
    <t>2021-07-06T18:00:01Z</t>
  </si>
  <si>
    <t>2021-06-26T15:20:00Z</t>
  </si>
  <si>
    <t>2021-07-06T22:55:00Z</t>
  </si>
  <si>
    <t>2021-06-20T12:00:00Z</t>
  </si>
  <si>
    <t>EP_ERD_INT_SLCW_AL_PR_NRT</t>
  </si>
  <si>
    <t>EMODnet Physics - Collection of Silicate (SIO4-SI) (SLCW) Profiles -  MultiPointProfileObservation</t>
  </si>
  <si>
    <t>https://erddap.emodnet-physics.eu/erddap/tabledap/EP_ERD_INT_SLCW_AL_PR_NRT.subset</t>
  </si>
  <si>
    <t>Silicate (SIO4-SI) (SLCW) Profiles. EMODnet Physics data from a local source.</t>
  </si>
  <si>
    <t>2021-06-25T23:59:54Z</t>
  </si>
  <si>
    <t>2021-07-05T23:59:57Z</t>
  </si>
  <si>
    <t>2021-06-25T21:58:00Z</t>
  </si>
  <si>
    <t>2021-07-01T23:59:00Z</t>
  </si>
  <si>
    <t>2021-07-01T19:00:00Z</t>
  </si>
  <si>
    <t>2021-06-10T22:10:00Z</t>
  </si>
  <si>
    <t>2021-07-01T23:51:00Z</t>
  </si>
  <si>
    <t>2021-07-03T09:12:00Z</t>
  </si>
  <si>
    <t>2021-06-24T23:58:00Z</t>
  </si>
  <si>
    <t>2021-05-04T12:24:29Z</t>
  </si>
  <si>
    <t>2021-05-01T17:00:00Z</t>
  </si>
  <si>
    <t>2021-05-29T09:15:00Z</t>
  </si>
  <si>
    <t>EP_ERD_INT_TEMPPSAL_AL_PR_NRT</t>
  </si>
  <si>
    <t>EMODnet Physics - Collection of Sea Temperature (TEMP) and Practical Salinity (PSAL) Profiles -  MultiPointProfileObservation</t>
  </si>
  <si>
    <t>https://erddap.emodnet-physics.eu/erddap/tabledap/EP_ERD_INT_TEMPPSAL_AL_PR_NRT.subset</t>
  </si>
  <si>
    <t>Sea Temperature (TEMP) and Practical Salinity (PSAL) Profiles. EMODnet Physics data from a local source.</t>
  </si>
  <si>
    <t>2021-06-06T07:54:47Z</t>
  </si>
  <si>
    <t>EP_ERD_INT_TEMPPSAL_AL_TS_NRT</t>
  </si>
  <si>
    <t>EMODnet Physics - Collection of Sea Temperature (TEMP) and Practical Salinity (PSAL) TimeSeries -  MultiPointTimeSeriesObservation</t>
  </si>
  <si>
    <t>https://erddap.emodnet-physics.eu/erddap/tabledap/EP_ERD_INT_TEMPPSAL_AL_TS_NRT.subset</t>
  </si>
  <si>
    <t>Sea Temperature (TEMP) and Practical Salinity (PSAL) TimeSeries. EMODnet Physics data from a local source.</t>
  </si>
  <si>
    <t>2021-06-07T23:00:00Z</t>
  </si>
  <si>
    <t>2021-06-24T23:59:00Z</t>
  </si>
  <si>
    <t>2021-06-22T23:50:00Z</t>
  </si>
  <si>
    <t>EP_ERD_INT_TICW_AL_PR_NRT</t>
  </si>
  <si>
    <t>EMODnet Physics - Collection of Dissolved Inorganic Carbon (TICW) Profiles -  MultiPointProfileObservation</t>
  </si>
  <si>
    <t>https://erddap.emodnet-physics.eu/erddap/tabledap/EP_ERD_INT_TICW_AL_PR_NRT.subset</t>
  </si>
  <si>
    <t>Dissolved Inorganic Carbon (TICW) Profiles. EMODnet Physics data from a local source.</t>
  </si>
  <si>
    <t>1978-08-03T00:00:00Z</t>
  </si>
  <si>
    <t>2015-12-14T11:06:00Z</t>
  </si>
  <si>
    <t>2021-05-17T11:00:00Z</t>
  </si>
  <si>
    <t>2021-04-27T15:17:56Z</t>
  </si>
  <si>
    <t>2021-06-13T15:59:08Z</t>
  </si>
  <si>
    <t>2021-07-01T23:59:08Z</t>
  </si>
  <si>
    <t>EP_ERD_INT_UDOX_AL_PR_NRT</t>
  </si>
  <si>
    <t>EMODnet Physics - Collection of Dissolved Oxygen (deprecated) (UDOX) Profiles -  MultiPointProfileObservation</t>
  </si>
  <si>
    <t>https://erddap.emodnet-physics.eu/erddap/tabledap/EP_ERD_INT_UDOX_AL_PR_NRT.subset</t>
  </si>
  <si>
    <t>Dissolved Oxygen (deprecated) (UDOX) Profiles. EMODnet Physics data from a local source.</t>
  </si>
  <si>
    <t>1997-11-11T10:16:00Z</t>
  </si>
  <si>
    <t>2021-06-19T22:30:00Z</t>
  </si>
  <si>
    <t>2021-07-06T00:00:02Z</t>
  </si>
  <si>
    <t>2021-06-22T23:05:00Z</t>
  </si>
  <si>
    <t>2021-06-17T13:38:00Z</t>
  </si>
  <si>
    <t>2021-07-01T22:51:00Z</t>
  </si>
  <si>
    <t>2021-06-17T03:00:00Z</t>
  </si>
  <si>
    <t>2021-07-03T23:35:49Z</t>
  </si>
  <si>
    <t>2021-06-10T07:00:00Z</t>
  </si>
  <si>
    <t>2021-07-03T23:50:00Z</t>
  </si>
  <si>
    <t>2021-07-03T23:30:00Z</t>
  </si>
  <si>
    <t>2021-06-21T13:00:00Z</t>
  </si>
  <si>
    <t>2021-06-17T05:00:00Z</t>
  </si>
  <si>
    <t>2021-07-07T00:00:01Z</t>
  </si>
  <si>
    <t>2021-06-17T00:30:00Z</t>
  </si>
  <si>
    <t>2021-06-21T22:50:00Z</t>
  </si>
  <si>
    <t>2021-07-05T18:00:01Z</t>
  </si>
  <si>
    <t>2021-07-04T12:00:01Z</t>
  </si>
  <si>
    <t>2021-06-23T12:00:00Z</t>
  </si>
  <si>
    <t>2021-06-11T03:20:00Z</t>
  </si>
  <si>
    <t>2021-06-09T19:40:00Z</t>
  </si>
  <si>
    <t>2021-06-22T09:05:00Z</t>
  </si>
  <si>
    <t>2021-06-20T23:00:00Z</t>
  </si>
  <si>
    <t>2021-07-03T23:59:59Z</t>
  </si>
  <si>
    <t>2021-06-19T08:10:00Z</t>
  </si>
  <si>
    <t>2021-06-23T07:00:00Z</t>
  </si>
  <si>
    <t>2021-07-03T23:32:00Z</t>
  </si>
  <si>
    <t>2021-07-07T06:00:01Z</t>
  </si>
  <si>
    <t>2021-06-16T02:08:06Z</t>
  </si>
  <si>
    <t>2021-06-16T02:09:21Z</t>
  </si>
  <si>
    <t>2021-06-25T00:30:00Z</t>
  </si>
  <si>
    <t>2021-06-19T12:00:00Z</t>
  </si>
  <si>
    <t>2021-06-19T19:40:00Z</t>
  </si>
  <si>
    <t>2021-07-02T10:10:00Z</t>
  </si>
  <si>
    <t>2021-07-01T22:31:19Z</t>
  </si>
  <si>
    <t>1992-12-06T06:51:00Z</t>
  </si>
  <si>
    <t>2021-05-31T11:48:37Z</t>
  </si>
  <si>
    <t>2019-03-06T00:30:00Z</t>
  </si>
  <si>
    <t>1970-03-16T12:00:00Z</t>
  </si>
  <si>
    <t>2021-07-05T17:56:00Z</t>
  </si>
  <si>
    <t>CoLab + Atlantic</t>
  </si>
  <si>
    <t>EMODnet Physics  River Proxy, Institution - CoLab +Atlantic</t>
  </si>
  <si>
    <t>ERD_EP_PSAL_ANO_10Y</t>
  </si>
  <si>
    <t>EMODnet Physics - SALINITY ANOMALY 10 YEARS</t>
  </si>
  <si>
    <t>2000-06-30T00:00:00Z</t>
  </si>
  <si>
    <t>2019-06-30T00:00:00Z</t>
  </si>
  <si>
    <t>ERD_EP_PSAL_ANO_15Y</t>
  </si>
  <si>
    <t>EMODnet Physics - SALINITY ANOMALY 15 YEARS</t>
  </si>
  <si>
    <t>2005-06-30T00:00:00Z</t>
  </si>
  <si>
    <t>ERD_EP_PSAL_ANO_20Y</t>
  </si>
  <si>
    <t>EMODnet Physics - SALINITY ANOMALY 20 YEARS</t>
  </si>
  <si>
    <t>2010-06-30T00:00:00Z</t>
  </si>
  <si>
    <t>ERD_EP_PSAL_DNS</t>
  </si>
  <si>
    <t>EMODnet Physics - SALINITY YEARLY RECORDING DENSITY</t>
  </si>
  <si>
    <t>1901-01-01T00:00:00Z</t>
  </si>
  <si>
    <t>2021-01-01T00:00:00Z</t>
  </si>
  <si>
    <t>ERD_EP_TEMP_ANO_10Y</t>
  </si>
  <si>
    <t>EMODnet Physics - TEMPERATURE ANOMALY 10 YEARS</t>
  </si>
  <si>
    <t>1990-06-30T00:00:00Z</t>
  </si>
  <si>
    <t>ERD_EP_TEMP_ANO_20Y</t>
  </si>
  <si>
    <t>EMODnet Physics - TEMPERATURE ANOMALY 20 YEARS</t>
  </si>
  <si>
    <t>ERD_EP_TEMP_ANO_30Y</t>
  </si>
  <si>
    <t>EMODnet Physics - TEMPERATURE ANOMALY 30 YEARS</t>
  </si>
  <si>
    <t>ERD_EP_TEMP_DNS</t>
  </si>
  <si>
    <t>EMODnet Physics - TEMPERATURE YEARLY RECORDING DENSITY</t>
  </si>
  <si>
    <t>HFR Near Real Time In Situ Surface Ocean Radial Velocity - COSYNA BUES</t>
  </si>
  <si>
    <t>2021-06-30T17:19:00Z</t>
  </si>
  <si>
    <t>HFR Near Real Time In Situ Surface Ocean Total Velocity - COSYNA</t>
  </si>
  <si>
    <t>2020-11-27T15:01:00Z</t>
  </si>
  <si>
    <t>2021-06-30T06:39:00Z</t>
  </si>
  <si>
    <t>HFR Near Real Time In Situ Surface Ocean Radial Velocity - DeltaEbro ALFA</t>
  </si>
  <si>
    <t>2021-07-01T11:00:00Z</t>
  </si>
  <si>
    <t>HFR Near Real Time In Situ Surface Ocean Radial Velocity - DeltaEbro SALO</t>
  </si>
  <si>
    <t>2021-07-01T13:00:00Z</t>
  </si>
  <si>
    <t>HFR Near Real Time In Situ Surface Ocean Total Velocity - DeltaEbro</t>
  </si>
  <si>
    <t>2021-07-05T11:00:00Z</t>
  </si>
  <si>
    <t>HFR Near Real Time In Situ Surface Ocean Radial Velocity - EUSKOOS HIGE</t>
  </si>
  <si>
    <t>2019-12-27T22:00:00Z</t>
  </si>
  <si>
    <t>HFR Near Real Time In Situ Surface Ocean Radial Velocity - EUSKOOS MATX</t>
  </si>
  <si>
    <t>HFR Near Real Time In Situ Surface Ocean Total Velocity - EUSKOOS</t>
  </si>
  <si>
    <t>2021-06-03T13:00:00Z</t>
  </si>
  <si>
    <t>HFR Near Real Time In Situ Surface Ocean Radial Velocity - Finnmark BERL</t>
  </si>
  <si>
    <t>2021-07-04T14:00:00Z</t>
  </si>
  <si>
    <t>HFR Near Real Time In Situ Surface Ocean Total Velocity - Finnmark</t>
  </si>
  <si>
    <t>HFR Near Real Time In Situ Surface Ocean Radial Velocity - Galicia PRIO</t>
  </si>
  <si>
    <t>2021-07-03T06:00:00Z</t>
  </si>
  <si>
    <t>HFR Near Real Time In Situ Surface Ocean Radial Velocity - Galicia SILL</t>
  </si>
  <si>
    <t>2019-04-07T22:00:00Z</t>
  </si>
  <si>
    <t>2021-06-17T15:00:00Z</t>
  </si>
  <si>
    <t>HFR Near Real Time In Situ Surface Ocean Total Velocity - Galicia</t>
  </si>
  <si>
    <t>HFR Near Real Time In Situ Surface Ocean Radial Velocity - Galicia VILA</t>
  </si>
  <si>
    <t>2021-07-03T07:00:00Z</t>
  </si>
  <si>
    <t>HFR Near Real Time In Situ Surface Ocean Radial Velocity - Gibraltar CAMA</t>
  </si>
  <si>
    <t>2021-07-03T21:00:00Z</t>
  </si>
  <si>
    <t>HFR Near Real Time In Situ Surface Ocean Radial Velocity - Gibraltar CARN</t>
  </si>
  <si>
    <t>2019-09-15T00:00:00Z</t>
  </si>
  <si>
    <t>2021-02-28T23:00:00Z</t>
  </si>
  <si>
    <t>HFR Near Real Time In Situ Surface Ocean Radial Velocity - Gibraltar CEUT</t>
  </si>
  <si>
    <t>HFR Near Real Time In Situ Surface Ocean Radial Velocity - Gibraltar TARI</t>
  </si>
  <si>
    <t>HFR Near Real Time In Situ Surface Ocean Total Velocity - Gibraltar</t>
  </si>
  <si>
    <t>HFR Near Real Time In Situ Surface Ocean Radial Velocity - Ibiza FORM</t>
  </si>
  <si>
    <t>HFR Near Real Time In Situ Surface Ocean Radial Velocity - Ibiza GALF</t>
  </si>
  <si>
    <t>HFR Near Real Time In Situ Surface Ocean Total Velocity - Ibiza</t>
  </si>
  <si>
    <t>2021-07-04T07:00:00Z</t>
  </si>
  <si>
    <t>HFR Near Real Time In Situ Surface Ocean Radial Velocity - Lisboa 590 IHOC PL015</t>
  </si>
  <si>
    <t>2021-07-05T00:00:00Z</t>
  </si>
  <si>
    <t>HFR Near Real Time In Situ Surface Ocean Radial Velocity - Lisboa 590 IHOC PL016</t>
  </si>
  <si>
    <t>2021-07-05T02:00:00Z</t>
  </si>
  <si>
    <t>HFR Near Real Time In Situ Surface Ocean Total Velocity - Lisboa</t>
  </si>
  <si>
    <t>HFR Near Real Time In Situ Surface Ocean Total Velocity - MATROOS</t>
  </si>
  <si>
    <t>HFR Near Real Time In Situ Surface Ocean Radial Velocity - Skagerrak JOMF</t>
  </si>
  <si>
    <t>HFR Near Real Time In Situ Surface Ocean Radial Velocity - Skagerrak TORU</t>
  </si>
  <si>
    <t>HFR Near Real Time In Situ Surface Ocean Total Velocity - Skagerrak</t>
  </si>
  <si>
    <t>HFR Near Real Time In Situ Surface Ocean Radial Velocity - South Portugal 2751 PdE MAZAG</t>
  </si>
  <si>
    <t>2021-07-01T00:00:00Z</t>
  </si>
  <si>
    <t>HFR Near Real Time In Situ Surface Ocean Radial Velocity - South Portugal 590 IHOC PL017</t>
  </si>
  <si>
    <t>2018-09-02T16:00:00Z</t>
  </si>
  <si>
    <t>2021-07-01T01:00:00Z</t>
  </si>
  <si>
    <t>HFR Near Real Time In Situ Surface Ocean Radial Velocity - South Portugal 590 IHOC PL018</t>
  </si>
  <si>
    <t>2021-06-28T22:00:00Z</t>
  </si>
  <si>
    <t>HFR Near Real Time In Situ Surface Ocean Radial Velocity - South Portugal 590 IHOC PL019</t>
  </si>
  <si>
    <t>2021-04-30T23:00:00Z</t>
  </si>
  <si>
    <t>HFR Near Real Time In Situ Surface Ocean Total Velocity - South Portugal</t>
  </si>
  <si>
    <t>HFR Near Real Time In Situ Surface Ocean Radial Velocity - TirLig PCOR</t>
  </si>
  <si>
    <t>2021-07-02T08:00:00Z</t>
  </si>
  <si>
    <t>HFR Near Real Time In Situ Surface Ocean Radial Velocity - TirLig TINO</t>
  </si>
  <si>
    <t>2021-05-31T23:00:00Z</t>
  </si>
  <si>
    <t>HFR Near Real Time In Situ Surface Ocean Total Velocity - TirLig</t>
  </si>
  <si>
    <t>2021-07-02T10:00:00Z</t>
  </si>
  <si>
    <t>HFR Near Real Time In Situ Surface Ocean Radial Velocity - TirLig VIAR</t>
  </si>
  <si>
    <t>2020-07-31T23:00:00Z</t>
  </si>
  <si>
    <t>HFR Near Real Time In Situ Surface Ocean Total Velocity - US-Alaska</t>
  </si>
  <si>
    <t>2021-06-28T13:00:00Z</t>
  </si>
  <si>
    <t>HFR Near Real Time In Situ Surface Ocean Total Velocity - US-EastGulfCoast</t>
  </si>
  <si>
    <t>2021-07-01T08:00:00Z</t>
  </si>
  <si>
    <t>HFR Near Real Time In Situ Surface Ocean Total Velocity - US-Hawaii</t>
  </si>
  <si>
    <t>2021-07-01T07:00:00Z</t>
  </si>
  <si>
    <t>HFR Near Real Time In Situ Surface Ocean Total Velocity - US-PuertoRicoVirginIslands</t>
  </si>
  <si>
    <t>HFR Near Real Time In Situ Surface Ocean Total Velocity - US-WestCoast</t>
  </si>
  <si>
    <t>HFRADAR_COSYNA_Aggr_NRT_Totals</t>
  </si>
  <si>
    <t>2019-10-22T15:00:00Z</t>
  </si>
  <si>
    <t>HFRADAR_DeltaEbro_Aggr_NRT_Totals</t>
  </si>
  <si>
    <t>2021-07-06T13:00:00Z</t>
  </si>
  <si>
    <t>HFRADAR_EUSKOOS_Aggr_NRT_Totals</t>
  </si>
  <si>
    <t>2021-07-06T12:00:00Z</t>
  </si>
  <si>
    <t>HFRADAR_Finnmark_Aggr_NRT_Totals</t>
  </si>
  <si>
    <t>HFRADAR_Galicia_Aggr_NRT_Totals</t>
  </si>
  <si>
    <t>HFRADAR_Gibraltar_Aggr_NRT_Totals</t>
  </si>
  <si>
    <t>HFRADAR_Ibiza_Aggr_NRT_Totals</t>
  </si>
  <si>
    <t>HFRADAR_Lisboa_Aggr_NRT_Totals</t>
  </si>
  <si>
    <t>HFRADAR_MATROOS_Aggr_NRT_Totals</t>
  </si>
  <si>
    <t>HFRADAR_NAdr_Aggr_NRT_Totals</t>
  </si>
  <si>
    <t>Istituto Nazionale di Oceanografia e di Geofisica Sperimentale - OGS; NIB - Nacionalni in\u0161titut za biologijo</t>
  </si>
  <si>
    <t>HFR Near Real Time In Situ Surface Ocean Total Velocity - North Adriatic Sea</t>
  </si>
  <si>
    <t>The data set consists of maps of total velocity of the surface current in the Gulf of Trieste (Northern Adriatic Sea) averaged over a time interval of 30 minutes. Surface ocean velocities estimated by High Frequency (HF) Radar are representative of the upper 0.3-2.5 meters of the ocean.</t>
  </si>
  <si>
    <t>2021-06-17T07:30:00Z</t>
  </si>
  <si>
    <t>HFRADAR_PLOCAN_Aggr_NRT_Totals</t>
  </si>
  <si>
    <t>PLOCAN</t>
  </si>
  <si>
    <t>HFR Near Real Time In Situ Surface Ocean Total Velocity - PLOCAN</t>
  </si>
  <si>
    <t>The data set consists of near-real time surface ocean velocity in the North-East coast of Gran Canaria averaged over a time interval of 1 hour around the cardinal hour. Surface ocean velocities estimated by High Frequency (HF) Radar are representative of the upper 0.5 meters of the ocean. Total velocities are derived using least square fit that maps radial velocities measured from individual sites onto a cartesian grid. The final product is a map of the horizontal components of the ocean currents on a regular grid in the area of overlap of two radar stations, one located at PLOCAN on shore facilities and the other at Las Palmas harbour.</t>
  </si>
  <si>
    <t>2021-05-03T01:00:00Z</t>
  </si>
  <si>
    <t>2021-06-30T11:00:00Z</t>
  </si>
  <si>
    <t>HFRADAR_Skagerrak_Aggr_NRT_Totals</t>
  </si>
  <si>
    <t>HFRADAR_South_Aggr_NRT_Totals</t>
  </si>
  <si>
    <t>HFRADAR_TirLig_Aggr_NRT_Totals</t>
  </si>
  <si>
    <t>HFRADAR_US_Alaska_Aggr_NRT_Totals</t>
  </si>
  <si>
    <t>HFRADAR_US_EastGulfCoast_Aggr_NRT_Totals</t>
  </si>
  <si>
    <t>HFRADAR_US_Hawaii_Aggr_NRT_Totals</t>
  </si>
  <si>
    <t>HFRADAR_US_PuertoRicoVirginIslands_Aggr_NRT_Totals</t>
  </si>
  <si>
    <t>2021-06-28T07:00:00Z</t>
  </si>
  <si>
    <t>HFRADAR_US_WestCoast_Aggr_NRT_Totals</t>
  </si>
  <si>
    <t>HFRADAR_WHub_Aggr_NRT_Totals</t>
  </si>
  <si>
    <t>University of Plymouth</t>
  </si>
  <si>
    <t>HFR Near Real Time In Situ Surface Ocean Total Velocity - North Cornwall Coast</t>
  </si>
  <si>
    <t>The data set consists of hourly maps of total velocity of the surface currents in the Irish Sea centered over the Wave Hub off the North Cornwall Coast. Surface ocean velocities estimated by High Frequency (HF) Radar are representative of the upper 0.3-2.5 meters of the ocean.</t>
  </si>
  <si>
    <t>2020-11-01T00:05:00Z</t>
  </si>
  <si>
    <t>2020-12-28T02:05:00Z</t>
  </si>
  <si>
    <t>NADR_CLIM_TS_3KM_1_m</t>
  </si>
  <si>
    <t>Istituto Nazionale di Geofisica e Vulcanologia - Sezione di Bologna</t>
  </si>
  <si>
    <t>North Adriatic Temperature and Salinity Climatology V1 monthly 1955-2016</t>
  </si>
  <si>
    <t>NADR_CLIM_TS_3KM.1 product contains Temperature and Salinity climatological fields for the Northern Adriatic Sea computed from SeaDataNet infrastructure and CORA (Coriolis Ocean dataset for ReAnalysis) integrated dataset. The computation was done with the DIVAnd (Data-Interpolating Variational Analysis in n dimensions) version 2.6.1</t>
  </si>
  <si>
    <t>1986-01-16T00:00:00Z</t>
  </si>
  <si>
    <t>1986-12-16T00:00:00Z</t>
  </si>
  <si>
    <t>NADR_CLIM_TS_3KM_1_m_emt</t>
  </si>
  <si>
    <t>North Adriatic Temperature and Salinity Climatology V1 monthly 1955-1984 and 1985-2016</t>
  </si>
  <si>
    <t>1969-01-16T00:00:00Z</t>
  </si>
  <si>
    <t>2001-12-16T00:00:00Z</t>
  </si>
  <si>
    <t>NADR_CLIM_TS_3KM_1_s</t>
  </si>
  <si>
    <t>North Adriatic Temperature and Salinity Climatology V1 seasonal 1955-2016</t>
  </si>
  <si>
    <t>1986-02-16T00:00:00Z</t>
  </si>
  <si>
    <t>1986-11-16T00:00:00Z</t>
  </si>
  <si>
    <t>NADR_CLIM_TS_3KM_1_s_decades</t>
  </si>
  <si>
    <t>North Adriatic Temperature and Salinity Climatology V1 seasonal decadal 1955-2016</t>
  </si>
  <si>
    <t>1959-02-16T00:00:00Z</t>
  </si>
  <si>
    <t>2011-11-16T00:00:00Z</t>
  </si>
  <si>
    <t>NADR_CLIM_TS_3KM_1_s_emt</t>
  </si>
  <si>
    <t>North Adriatic Temperature and Salinity Climatology V1 seasonal 1955-1984 and 1985-2016</t>
  </si>
  <si>
    <t>1969-02-16T00:00:00Z</t>
  </si>
  <si>
    <t>2001-11-16T00:00:00Z</t>
  </si>
  <si>
    <t>2021-07-07T10:02:46Z</t>
  </si>
  <si>
    <t>TSM_BALTICSEA</t>
  </si>
  <si>
    <t>ETT</t>
  </si>
  <si>
    <t>EMODnet Physics - Total Suspended Matter - GridSeriesObservation - Concentration of total suspended matter - BALTIC SEA</t>
  </si>
  <si>
    <t>2002-06-01T00:00:00Z</t>
  </si>
  <si>
    <t>2012-03-01T00:00:00Z</t>
  </si>
  <si>
    <t>TSM_MBSEA</t>
  </si>
  <si>
    <t>EMODnet Physics - Total Suspended Matter - GridSeriesObservation - Concentration of total suspended matter - MEDITERRANEAN SEA</t>
  </si>
  <si>
    <t>TSM_NORTHSEA</t>
  </si>
  <si>
    <t>EMODnet Physics - Total Suspended Matter - GridSeriesObservation - Concentration of total suspended matter - NORTH SEA</t>
  </si>
  <si>
    <t>2003-01-01T00:00:00Z</t>
  </si>
  <si>
    <t>2021-05-31T12:00:00Z</t>
  </si>
  <si>
    <t>2021-05-31T22:59:59Z</t>
  </si>
  <si>
    <t>https://www.emodnet-physics.eu/map/Products/EP_MAP_PSAL_001/</t>
  </si>
  <si>
    <t>https://products.emodnet-physics.eu/EP_MAP_TSMA_001/</t>
  </si>
  <si>
    <t>https://products.emodnet-physics.eu/EP_MAP_SLEV_001/</t>
  </si>
  <si>
    <t>https://products.emodnet-physics.eu/EP_MAP_SLEV_004/</t>
  </si>
  <si>
    <t>https://products.emodnet-physics.eu/EP_MAP_SLEV_005/</t>
  </si>
  <si>
    <t>EP_MAP_SAOD_001</t>
  </si>
  <si>
    <t>https://products.emodnet-physics.eu/EP_MAP_SAOD_001/</t>
  </si>
  <si>
    <t>This product provides the number of days in a calendar year in which salinty data record activity occurred within a 1° x 1° cell grid.
The product is based on the data integrated in and downloadable from EMODnet Physics and provides information from 1900 to 2020. Last update 30/06/2021.</t>
  </si>
  <si>
    <t>EP_MAP_TAOD_001</t>
  </si>
  <si>
    <t>https://products.emodnet-physics.eu/EP_MAP_TAOD_001/</t>
  </si>
  <si>
    <t>Temperature observation-days per year. This product provides the number of days in a calendar year in which temperature data record activity occurred within a 1° x 1° cell grid. The product is based on the data integrated in and downloadable from EMODnet Physics and provides information from 1900 to 2020. Last update 30/06/2021.</t>
  </si>
  <si>
    <t>see Products20210706</t>
  </si>
  <si>
    <t>see Products20210707</t>
  </si>
  <si>
    <t>see Products20210708</t>
  </si>
  <si>
    <t>The mapviewer and the products pages accessible under the "Products" section are monitored in terms of visits (by matomo). This makes also possible to understand the interactions of the users and the products theme. For the reporting period we recorded a particular interest ifor the just released update of the EP_MAP_TEMP_001 and for Sea Level products. ERDDAP is monitored both in terms of visit to the erddap landing page (matomo) and in terms of transactions (downloads - by logs). THREDDS and GeoSERVER are both monitored in terms of logs.</t>
  </si>
  <si>
    <t>Swedish Agency Marine and Water Management - Sweden</t>
  </si>
  <si>
    <t>ARPA VENETO - Italy</t>
  </si>
  <si>
    <t>ARPAEM - Italy</t>
  </si>
  <si>
    <t>USGS Water Data - US Dep of the Interior</t>
  </si>
  <si>
    <t>See Products20210706</t>
  </si>
  <si>
    <t>Other seas Phase IV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</si>
</sst>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
    <numFmt numFmtId="165" formatCode="0.0"/>
  </numFmts>
  <fonts count="67"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1"/>
      <color theme="1"/>
      <name val="Calibri"/>
      <family val="2"/>
      <scheme val="minor"/>
    </font>
    <font>
      <sz val="10"/>
      <color theme="1"/>
      <name val="Open Sans"/>
      <family val="2"/>
    </font>
    <font>
      <b/>
      <sz val="14"/>
      <color rgb="FF333333"/>
      <name val="Open Sans"/>
      <family val="2"/>
    </font>
    <font>
      <sz val="14"/>
      <color rgb="FF333333"/>
      <name val="Open Sans"/>
      <family val="2"/>
    </font>
    <font>
      <i/>
      <sz val="14"/>
      <color theme="8" tint="-0.249977111117893"/>
      <name val="Open Sans"/>
      <family val="2"/>
    </font>
    <font>
      <i/>
      <sz val="14"/>
      <color theme="8" tint="-0.249977111117893"/>
      <name val="Calibri"/>
      <family val="2"/>
      <scheme val="minor"/>
    </font>
    <font>
      <i/>
      <sz val="14"/>
      <color rgb="FF333333"/>
      <name val="Open Sans"/>
      <family val="2"/>
    </font>
    <font>
      <sz val="14"/>
      <color theme="1"/>
      <name val="Open Sans"/>
      <family val="2"/>
    </font>
    <font>
      <sz val="10"/>
      <color rgb="FF333333"/>
      <name val="Open Sans"/>
      <family val="2"/>
    </font>
    <font>
      <sz val="10"/>
      <color theme="1"/>
      <name val="Calibri"/>
      <family val="2"/>
      <scheme val="minor"/>
    </font>
    <font>
      <sz val="11"/>
      <color rgb="FF333333"/>
      <name val="Open Sans"/>
      <family val="2"/>
    </font>
    <font>
      <sz val="8"/>
      <name val="Calibri"/>
      <family val="2"/>
      <scheme val="minor"/>
    </font>
    <font>
      <sz val="10"/>
      <color theme="0" tint="-0.34998626667073579"/>
      <name val="Open Sans"/>
      <family val="2"/>
    </font>
    <font>
      <sz val="10"/>
      <color theme="1"/>
      <name val="Open Sans"/>
      <family val="2"/>
    </font>
    <font>
      <sz val="14"/>
      <name val="Open Sans"/>
      <family val="2"/>
    </font>
    <font>
      <sz val="11"/>
      <color theme="1"/>
      <name val="Calibri"/>
      <family val="2"/>
    </font>
    <font>
      <b/>
      <sz val="10"/>
      <color rgb="FF333333"/>
      <name val="Open Sans"/>
      <family val="2"/>
    </font>
    <font>
      <i/>
      <sz val="10"/>
      <color rgb="FF333333"/>
      <name val="Open Sans"/>
      <family val="2"/>
    </font>
    <font>
      <sz val="11"/>
      <name val="Arial"/>
      <family val="2"/>
    </font>
    <font>
      <i/>
      <sz val="11"/>
      <color rgb="FF333333"/>
      <name val="Open Sans"/>
      <family val="2"/>
    </font>
    <font>
      <u/>
      <sz val="11"/>
      <color theme="10"/>
      <name val="Calibri"/>
      <family val="2"/>
      <scheme val="minor"/>
    </font>
    <font>
      <b/>
      <sz val="11"/>
      <color theme="1"/>
      <name val="Calibri"/>
      <family val="2"/>
      <scheme val="minor"/>
    </font>
    <font>
      <i/>
      <sz val="8"/>
      <color rgb="FF333333"/>
      <name val="Open Sans"/>
      <family val="2"/>
    </font>
    <font>
      <sz val="9"/>
      <color indexed="81"/>
      <name val="Tahoma"/>
      <family val="2"/>
    </font>
    <font>
      <b/>
      <sz val="9"/>
      <color indexed="81"/>
      <name val="Tahoma"/>
      <family val="2"/>
    </font>
    <font>
      <b/>
      <sz val="9"/>
      <color rgb="FF000000"/>
      <name val="Tahoma"/>
      <family val="2"/>
    </font>
    <font>
      <sz val="9"/>
      <color rgb="FF000000"/>
      <name val="Tahoma"/>
      <family val="2"/>
    </font>
    <font>
      <sz val="14"/>
      <color rgb="FF444444"/>
      <name val="Arial"/>
      <family val="2"/>
    </font>
    <font>
      <sz val="12"/>
      <color rgb="FF000000"/>
      <name val="Calibri"/>
      <family val="2"/>
      <scheme val="minor"/>
    </font>
    <font>
      <u/>
      <sz val="12"/>
      <color theme="10"/>
      <name val="Calibri"/>
      <family val="2"/>
      <scheme val="minor"/>
    </font>
    <font>
      <u/>
      <sz val="8"/>
      <color theme="10"/>
      <name val="Calibri"/>
      <family val="2"/>
      <scheme val="minor"/>
    </font>
    <font>
      <sz val="8"/>
      <color theme="1"/>
      <name val="Calibri"/>
      <family val="2"/>
      <scheme val="minor"/>
    </font>
    <font>
      <u/>
      <sz val="10"/>
      <color rgb="FF333333"/>
      <name val="Open Sans"/>
      <family val="2"/>
    </font>
    <font>
      <sz val="9"/>
      <color rgb="FF444444"/>
      <name val="Arial"/>
      <family val="2"/>
    </font>
    <font>
      <sz val="14"/>
      <color rgb="FF333333"/>
      <name val="Open Sans"/>
      <family val="2"/>
    </font>
  </fonts>
  <fills count="13">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00"/>
        <bgColor indexed="64"/>
      </patternFill>
    </fill>
    <fill>
      <patternFill patternType="solid">
        <fgColor rgb="FFDAEEF3"/>
        <bgColor rgb="FFDAEEF3"/>
      </patternFill>
    </fill>
    <fill>
      <patternFill patternType="solid">
        <fgColor theme="9" tint="0.79998168889431442"/>
        <bgColor indexed="64"/>
      </patternFill>
    </fill>
    <fill>
      <patternFill patternType="solid">
        <fgColor theme="5"/>
        <bgColor indexed="64"/>
      </patternFill>
    </fill>
    <fill>
      <patternFill patternType="solid">
        <fgColor theme="7"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thin">
        <color indexed="64"/>
      </top>
      <bottom/>
      <diagonal/>
    </border>
  </borders>
  <cellStyleXfs count="9">
    <xf numFmtId="0" fontId="0" fillId="0" borderId="0"/>
    <xf numFmtId="9" fontId="32" fillId="0" borderId="0" applyFont="0" applyFill="0" applyBorder="0" applyAlignment="0" applyProtection="0"/>
    <xf numFmtId="0" fontId="3" fillId="0" borderId="0"/>
    <xf numFmtId="0" fontId="32" fillId="0" borderId="0"/>
    <xf numFmtId="0" fontId="52" fillId="0" borderId="0" applyNumberFormat="0" applyFill="0" applyBorder="0" applyAlignment="0" applyProtection="0"/>
    <xf numFmtId="0" fontId="2" fillId="0" borderId="0"/>
    <xf numFmtId="0" fontId="1" fillId="0" borderId="0"/>
    <xf numFmtId="0" fontId="1" fillId="0" borderId="0"/>
    <xf numFmtId="0" fontId="61" fillId="0" borderId="0" applyNumberFormat="0" applyFill="0" applyBorder="0" applyAlignment="0" applyProtection="0"/>
  </cellStyleXfs>
  <cellXfs count="321">
    <xf numFmtId="0" fontId="0" fillId="0" borderId="0" xfId="0"/>
    <xf numFmtId="0" fontId="5" fillId="3" borderId="1" xfId="0" applyFont="1" applyFill="1" applyBorder="1" applyAlignment="1">
      <alignment horizontal="left" wrapText="1"/>
    </xf>
    <xf numFmtId="0" fontId="8" fillId="3" borderId="1" xfId="0" applyFont="1" applyFill="1" applyBorder="1" applyAlignment="1">
      <alignment horizontal="justify" vertical="center" wrapText="1"/>
    </xf>
    <xf numFmtId="0" fontId="7" fillId="0" borderId="1" xfId="0" applyFont="1" applyBorder="1" applyAlignment="1">
      <alignment horizontal="left" vertical="center" wrapText="1"/>
    </xf>
    <xf numFmtId="0" fontId="4" fillId="0" borderId="0" xfId="0" applyFont="1" applyAlignment="1">
      <alignment horizontal="justify" vertical="center"/>
    </xf>
    <xf numFmtId="0" fontId="4" fillId="3" borderId="1" xfId="0" applyFont="1" applyFill="1" applyBorder="1" applyAlignment="1">
      <alignment horizontal="center" wrapText="1"/>
    </xf>
    <xf numFmtId="0" fontId="9" fillId="0" borderId="0" xfId="0" applyFont="1"/>
    <xf numFmtId="0" fontId="7" fillId="0" borderId="0" xfId="0" applyFont="1" applyAlignment="1">
      <alignment vertical="center"/>
    </xf>
    <xf numFmtId="0" fontId="4" fillId="0" borderId="0" xfId="0" applyFont="1"/>
    <xf numFmtId="0" fontId="8"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4" fillId="4"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wrapText="1"/>
    </xf>
    <xf numFmtId="0" fontId="9"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8" fillId="3" borderId="1" xfId="0" applyFont="1" applyFill="1" applyBorder="1" applyAlignment="1">
      <alignment horizontal="justify" vertical="center"/>
    </xf>
    <xf numFmtId="0" fontId="11" fillId="0" borderId="1" xfId="0" applyFont="1" applyBorder="1" applyAlignment="1">
      <alignment wrapText="1"/>
    </xf>
    <xf numFmtId="0" fontId="12" fillId="0" borderId="0" xfId="0" applyFont="1"/>
    <xf numFmtId="0" fontId="4" fillId="0" borderId="1" xfId="0" applyFont="1" applyBorder="1" applyAlignment="1">
      <alignment horizontal="left"/>
    </xf>
    <xf numFmtId="0" fontId="4" fillId="0" borderId="1" xfId="0" applyFont="1" applyFill="1" applyBorder="1" applyAlignment="1">
      <alignment horizontal="center"/>
    </xf>
    <xf numFmtId="0" fontId="4" fillId="3" borderId="1" xfId="0" applyFont="1" applyFill="1" applyBorder="1" applyAlignment="1">
      <alignment horizontal="right" wrapText="1"/>
    </xf>
    <xf numFmtId="0" fontId="7" fillId="0" borderId="1" xfId="0" applyFont="1" applyBorder="1" applyAlignment="1">
      <alignment horizontal="justify" vertical="center" wrapText="1"/>
    </xf>
    <xf numFmtId="0" fontId="7" fillId="0" borderId="0" xfId="0" applyFont="1" applyFill="1"/>
    <xf numFmtId="0" fontId="5" fillId="3" borderId="2" xfId="0" applyFont="1" applyFill="1" applyBorder="1" applyAlignment="1">
      <alignment horizontal="left" wrapText="1"/>
    </xf>
    <xf numFmtId="0" fontId="13" fillId="0" borderId="0" xfId="0" applyFont="1"/>
    <xf numFmtId="0" fontId="7" fillId="0" borderId="1" xfId="0" applyFont="1" applyBorder="1" applyAlignment="1">
      <alignment horizontal="justify"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6" fillId="0" borderId="0" xfId="0" applyFont="1" applyBorder="1" applyAlignment="1">
      <alignment horizontal="center" vertical="center" wrapText="1"/>
    </xf>
    <xf numFmtId="0" fontId="4" fillId="0" borderId="1" xfId="0" applyFont="1" applyFill="1" applyBorder="1" applyAlignment="1">
      <alignment vertical="center" wrapText="1"/>
    </xf>
    <xf numFmtId="0" fontId="14" fillId="5" borderId="2" xfId="0" applyFont="1" applyFill="1" applyBorder="1" applyAlignment="1">
      <alignment horizontal="center" wrapText="1"/>
    </xf>
    <xf numFmtId="0" fontId="4" fillId="0" borderId="1" xfId="0" applyFont="1" applyBorder="1" applyAlignment="1">
      <alignment horizontal="center" vertical="center" wrapText="1"/>
    </xf>
    <xf numFmtId="0" fontId="8" fillId="0" borderId="0" xfId="0" applyFont="1" applyAlignment="1">
      <alignment vertical="center"/>
    </xf>
    <xf numFmtId="0" fontId="4" fillId="0" borderId="0" xfId="0" applyFont="1" applyAlignment="1">
      <alignment wrapText="1"/>
    </xf>
    <xf numFmtId="0" fontId="7" fillId="0" borderId="0" xfId="0" applyFont="1" applyBorder="1" applyAlignment="1">
      <alignment vertical="center"/>
    </xf>
    <xf numFmtId="0" fontId="4" fillId="0" borderId="0" xfId="0" applyFont="1" applyBorder="1"/>
    <xf numFmtId="0" fontId="16" fillId="0" borderId="1" xfId="0" applyFont="1" applyBorder="1" applyAlignment="1">
      <alignment horizontal="center" vertical="center" wrapText="1"/>
    </xf>
    <xf numFmtId="0" fontId="7" fillId="0" borderId="0" xfId="0" applyFont="1"/>
    <xf numFmtId="0" fontId="7" fillId="0" borderId="0" xfId="0" applyFont="1" applyAlignment="1"/>
    <xf numFmtId="0" fontId="8" fillId="0" borderId="0" xfId="0" applyFont="1" applyAlignment="1"/>
    <xf numFmtId="0" fontId="8" fillId="0" borderId="1" xfId="0" applyFont="1" applyBorder="1" applyAlignment="1">
      <alignment horizontal="justify" vertical="center"/>
    </xf>
    <xf numFmtId="0" fontId="18" fillId="0" borderId="0" xfId="0" applyFont="1"/>
    <xf numFmtId="0" fontId="6" fillId="0" borderId="2" xfId="0" applyFont="1" applyBorder="1" applyAlignment="1">
      <alignment horizontal="center" vertical="center" wrapText="1"/>
    </xf>
    <xf numFmtId="0" fontId="9" fillId="0" borderId="0" xfId="0" applyFont="1" applyAlignment="1">
      <alignment vertical="top"/>
    </xf>
    <xf numFmtId="0" fontId="10" fillId="0" borderId="0" xfId="0" applyFont="1" applyAlignment="1">
      <alignment vertical="top"/>
    </xf>
    <xf numFmtId="0" fontId="6" fillId="0" borderId="0" xfId="0" applyFont="1" applyBorder="1" applyAlignment="1">
      <alignment horizontal="center" vertical="top" wrapText="1"/>
    </xf>
    <xf numFmtId="0" fontId="6"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0" xfId="0" applyFont="1" applyAlignment="1">
      <alignment vertical="top"/>
    </xf>
    <xf numFmtId="0" fontId="17" fillId="0" borderId="0" xfId="0" applyFont="1" applyAlignment="1">
      <alignment vertical="top"/>
    </xf>
    <xf numFmtId="0" fontId="13" fillId="0" borderId="0" xfId="0" applyFont="1" applyAlignment="1">
      <alignment vertical="top"/>
    </xf>
    <xf numFmtId="0" fontId="4" fillId="0" borderId="1" xfId="0" applyFont="1" applyFill="1" applyBorder="1" applyAlignment="1">
      <alignment horizontal="center" vertical="top" wrapText="1"/>
    </xf>
    <xf numFmtId="0" fontId="7" fillId="0" borderId="0" xfId="0" applyFont="1" applyAlignment="1">
      <alignment vertical="top"/>
    </xf>
    <xf numFmtId="0" fontId="5" fillId="2" borderId="0" xfId="0" applyFont="1" applyFill="1" applyBorder="1" applyAlignment="1">
      <alignment vertical="top"/>
    </xf>
    <xf numFmtId="0" fontId="14" fillId="5" borderId="1" xfId="0" applyFont="1" applyFill="1" applyBorder="1" applyAlignment="1">
      <alignment horizontal="center" wrapText="1"/>
    </xf>
    <xf numFmtId="0" fontId="19" fillId="2" borderId="0" xfId="0" applyFont="1" applyFill="1" applyBorder="1" applyAlignment="1">
      <alignment vertical="top"/>
    </xf>
    <xf numFmtId="0" fontId="5" fillId="0" borderId="0" xfId="0" applyFont="1" applyFill="1" applyBorder="1" applyAlignment="1">
      <alignment vertical="center"/>
    </xf>
    <xf numFmtId="0" fontId="4" fillId="0" borderId="0" xfId="0" applyFont="1" applyBorder="1" applyAlignment="1">
      <alignment horizontal="center" vertical="top" wrapText="1"/>
    </xf>
    <xf numFmtId="0" fontId="6" fillId="3" borderId="3" xfId="0" applyFont="1" applyFill="1" applyBorder="1" applyAlignment="1">
      <alignment horizontal="center" wrapText="1"/>
    </xf>
    <xf numFmtId="0" fontId="6" fillId="0" borderId="0" xfId="0" applyFont="1" applyFill="1" applyBorder="1" applyAlignment="1">
      <alignment horizontal="center" vertical="center" wrapText="1"/>
    </xf>
    <xf numFmtId="0" fontId="5" fillId="3" borderId="1" xfId="0" applyFont="1" applyFill="1" applyBorder="1" applyAlignment="1">
      <alignment horizontal="center" wrapText="1"/>
    </xf>
    <xf numFmtId="0" fontId="6" fillId="6" borderId="7" xfId="0" applyFont="1" applyFill="1" applyBorder="1" applyAlignment="1">
      <alignment horizontal="center" vertical="center" wrapText="1"/>
    </xf>
    <xf numFmtId="0" fontId="6" fillId="0" borderId="7" xfId="0" applyFont="1" applyBorder="1" applyAlignment="1">
      <alignment horizontal="center" vertical="center" wrapText="1"/>
    </xf>
    <xf numFmtId="0" fontId="21" fillId="7" borderId="10" xfId="0" applyFont="1" applyFill="1" applyBorder="1" applyAlignment="1">
      <alignment vertical="center" wrapText="1"/>
    </xf>
    <xf numFmtId="0" fontId="21" fillId="7" borderId="11" xfId="0" applyFont="1" applyFill="1" applyBorder="1" applyAlignment="1">
      <alignment vertical="center" wrapText="1"/>
    </xf>
    <xf numFmtId="0" fontId="7" fillId="0" borderId="11" xfId="0" applyFont="1" applyBorder="1" applyAlignment="1">
      <alignment horizontal="justify" vertical="center" wrapText="1"/>
    </xf>
    <xf numFmtId="0" fontId="7" fillId="2" borderId="11" xfId="0" applyFont="1" applyFill="1" applyBorder="1" applyAlignment="1">
      <alignment horizontal="justify" vertical="center" wrapText="1"/>
    </xf>
    <xf numFmtId="0" fontId="22" fillId="0" borderId="0" xfId="0" applyFont="1" applyAlignment="1">
      <alignment horizontal="justify" vertical="center"/>
    </xf>
    <xf numFmtId="0" fontId="5" fillId="3" borderId="2" xfId="0" applyFont="1" applyFill="1" applyBorder="1" applyAlignment="1">
      <alignment horizontal="center" wrapText="1"/>
    </xf>
    <xf numFmtId="0" fontId="23" fillId="0" borderId="0" xfId="0" applyFont="1"/>
    <xf numFmtId="0" fontId="7" fillId="2" borderId="10" xfId="0" applyFont="1" applyFill="1" applyBorder="1" applyAlignment="1">
      <alignment horizontal="justify" vertical="center" wrapText="1"/>
    </xf>
    <xf numFmtId="0" fontId="6" fillId="0" borderId="1" xfId="0" applyFont="1" applyBorder="1" applyAlignment="1">
      <alignment horizontal="center" vertical="center" wrapText="1"/>
    </xf>
    <xf numFmtId="0" fontId="6" fillId="3" borderId="4" xfId="0" applyFont="1" applyFill="1" applyBorder="1" applyAlignment="1">
      <alignment horizontal="center" vertical="center" wrapText="1"/>
    </xf>
    <xf numFmtId="0" fontId="6" fillId="3" borderId="1" xfId="0" applyFont="1" applyFill="1" applyBorder="1" applyAlignment="1">
      <alignment horizontal="center" wrapText="1"/>
    </xf>
    <xf numFmtId="0" fontId="6" fillId="5" borderId="2" xfId="0" applyFont="1" applyFill="1" applyBorder="1" applyAlignment="1">
      <alignment horizontal="center" wrapText="1"/>
    </xf>
    <xf numFmtId="0" fontId="24" fillId="0" borderId="0" xfId="0" applyFont="1"/>
    <xf numFmtId="0" fontId="4"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25" fillId="0" borderId="0" xfId="0" applyFont="1"/>
    <xf numFmtId="0" fontId="10" fillId="0" borderId="0" xfId="0" applyFont="1"/>
    <xf numFmtId="0" fontId="26" fillId="0" borderId="0" xfId="0" applyFont="1" applyAlignment="1"/>
    <xf numFmtId="0" fontId="4" fillId="0" borderId="0" xfId="0" applyFont="1" applyAlignment="1"/>
    <xf numFmtId="0" fontId="27" fillId="0" borderId="0" xfId="0" applyFont="1"/>
    <xf numFmtId="0" fontId="7" fillId="0" borderId="12" xfId="0" applyFont="1" applyBorder="1" applyAlignment="1">
      <alignment vertical="center" wrapText="1"/>
    </xf>
    <xf numFmtId="0" fontId="7" fillId="0" borderId="10" xfId="0" applyFont="1" applyBorder="1" applyAlignment="1">
      <alignment vertical="center" wrapText="1"/>
    </xf>
    <xf numFmtId="0" fontId="19" fillId="2" borderId="0" xfId="0" applyFont="1" applyFill="1" applyAlignment="1">
      <alignment vertical="top"/>
    </xf>
    <xf numFmtId="0" fontId="4" fillId="2" borderId="0" xfId="0" applyFont="1" applyFill="1" applyAlignment="1">
      <alignment vertical="top"/>
    </xf>
    <xf numFmtId="0" fontId="10" fillId="2" borderId="0" xfId="0" applyFont="1" applyFill="1" applyAlignment="1">
      <alignment vertical="top"/>
    </xf>
    <xf numFmtId="0" fontId="18" fillId="2" borderId="0" xfId="0" applyFont="1" applyFill="1"/>
    <xf numFmtId="0" fontId="4" fillId="0" borderId="0" xfId="0" applyFont="1" applyAlignment="1">
      <alignment vertical="top" wrapText="1"/>
    </xf>
    <xf numFmtId="0" fontId="7" fillId="0" borderId="12" xfId="0" applyFont="1" applyBorder="1" applyAlignment="1">
      <alignment horizontal="justify" vertical="center" wrapText="1"/>
    </xf>
    <xf numFmtId="0" fontId="7" fillId="2" borderId="12" xfId="0" applyFont="1" applyFill="1" applyBorder="1" applyAlignment="1">
      <alignment horizontal="left" vertical="center" wrapText="1"/>
    </xf>
    <xf numFmtId="0" fontId="5" fillId="0" borderId="1" xfId="0" applyFont="1" applyFill="1" applyBorder="1" applyAlignment="1">
      <alignment horizontal="right" vertical="center" wrapText="1"/>
    </xf>
    <xf numFmtId="0" fontId="29" fillId="0" borderId="0" xfId="0" applyFont="1" applyAlignment="1">
      <alignment vertical="top"/>
    </xf>
    <xf numFmtId="0" fontId="30" fillId="0" borderId="0" xfId="0" applyFont="1"/>
    <xf numFmtId="0" fontId="7" fillId="0" borderId="0" xfId="0" applyFont="1" applyFill="1" applyAlignment="1">
      <alignment vertical="top"/>
    </xf>
    <xf numFmtId="14" fontId="4" fillId="0" borderId="1" xfId="0" applyNumberFormat="1" applyFont="1" applyBorder="1" applyAlignment="1">
      <alignment horizontal="center" vertical="top" wrapText="1"/>
    </xf>
    <xf numFmtId="0" fontId="33" fillId="0" borderId="1" xfId="0" applyFont="1" applyBorder="1" applyAlignment="1">
      <alignment horizontal="left" vertical="center" wrapText="1"/>
    </xf>
    <xf numFmtId="9" fontId="4" fillId="0" borderId="1" xfId="1" applyFont="1" applyBorder="1" applyAlignment="1">
      <alignment horizontal="center" vertical="center" wrapText="1"/>
    </xf>
    <xf numFmtId="0" fontId="34" fillId="0" borderId="0" xfId="0" applyFont="1" applyAlignment="1">
      <alignment vertical="center"/>
    </xf>
    <xf numFmtId="0" fontId="35" fillId="0" borderId="0" xfId="0" applyFont="1" applyAlignment="1">
      <alignment vertical="center"/>
    </xf>
    <xf numFmtId="0" fontId="36" fillId="0" borderId="0" xfId="0" applyFont="1"/>
    <xf numFmtId="0" fontId="37" fillId="0" borderId="0" xfId="0" applyFont="1"/>
    <xf numFmtId="0" fontId="38" fillId="3" borderId="1" xfId="0" applyFont="1" applyFill="1" applyBorder="1" applyAlignment="1">
      <alignment horizontal="center" wrapText="1"/>
    </xf>
    <xf numFmtId="0" fontId="35" fillId="0" borderId="0" xfId="0" applyFont="1"/>
    <xf numFmtId="0" fontId="35" fillId="0" borderId="0" xfId="0" applyFont="1" applyAlignment="1">
      <alignment wrapText="1"/>
    </xf>
    <xf numFmtId="0" fontId="38" fillId="0" borderId="1" xfId="0" applyFont="1" applyBorder="1" applyAlignment="1">
      <alignment horizontal="center" vertical="center" wrapText="1"/>
    </xf>
    <xf numFmtId="0" fontId="34" fillId="3" borderId="2" xfId="0" applyFont="1" applyFill="1" applyBorder="1" applyAlignment="1">
      <alignment horizontal="left" wrapText="1"/>
    </xf>
    <xf numFmtId="0" fontId="35" fillId="3" borderId="1" xfId="0" applyFont="1" applyFill="1" applyBorder="1" applyAlignment="1">
      <alignment horizont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9" fontId="35" fillId="0" borderId="1" xfId="1" applyFont="1" applyBorder="1" applyAlignment="1">
      <alignment horizontal="center" vertical="center" wrapText="1"/>
    </xf>
    <xf numFmtId="0" fontId="35" fillId="0" borderId="0" xfId="0" applyFont="1" applyFill="1"/>
    <xf numFmtId="0" fontId="35" fillId="0" borderId="0" xfId="0" applyFont="1" applyBorder="1" applyAlignment="1">
      <alignment horizontal="left" vertical="center" wrapText="1"/>
    </xf>
    <xf numFmtId="0" fontId="35" fillId="0" borderId="0" xfId="0" applyFont="1" applyBorder="1" applyAlignment="1">
      <alignment horizontal="center" vertical="center" wrapText="1"/>
    </xf>
    <xf numFmtId="9" fontId="35" fillId="0" borderId="0" xfId="1" applyFont="1" applyBorder="1" applyAlignment="1">
      <alignment horizontal="center" vertical="center" wrapText="1"/>
    </xf>
    <xf numFmtId="0" fontId="35" fillId="0" borderId="0" xfId="0" applyFont="1" applyFill="1" applyBorder="1" applyAlignment="1">
      <alignment vertical="center"/>
    </xf>
    <xf numFmtId="0" fontId="35" fillId="0" borderId="0" xfId="0" applyFont="1" applyFill="1" applyBorder="1"/>
    <xf numFmtId="0" fontId="35" fillId="0" borderId="0" xfId="0" applyFont="1" applyBorder="1" applyAlignment="1">
      <alignment vertical="center"/>
    </xf>
    <xf numFmtId="0" fontId="35" fillId="0" borderId="0" xfId="0" applyFont="1" applyBorder="1"/>
    <xf numFmtId="0" fontId="34" fillId="2" borderId="0" xfId="0" applyFont="1" applyFill="1" applyAlignment="1">
      <alignment vertical="top"/>
    </xf>
    <xf numFmtId="0" fontId="35" fillId="2" borderId="0" xfId="0" applyFont="1" applyFill="1" applyAlignment="1">
      <alignment vertical="top"/>
    </xf>
    <xf numFmtId="0" fontId="35" fillId="0" borderId="0" xfId="0" applyFont="1" applyAlignment="1">
      <alignment horizontal="left" vertical="top" wrapText="1"/>
    </xf>
    <xf numFmtId="0" fontId="39" fillId="0" borderId="0" xfId="0" applyFont="1"/>
    <xf numFmtId="0" fontId="35" fillId="0" borderId="0" xfId="0" applyFont="1" applyAlignment="1">
      <alignment vertical="top" wrapText="1"/>
    </xf>
    <xf numFmtId="9" fontId="4" fillId="4" borderId="1" xfId="1" applyFont="1" applyFill="1" applyBorder="1" applyAlignment="1">
      <alignment horizontal="center" vertical="top" wrapText="1"/>
    </xf>
    <xf numFmtId="0" fontId="40" fillId="0" borderId="1" xfId="0" applyFont="1" applyFill="1" applyBorder="1" applyAlignment="1">
      <alignment horizontal="left"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5" fillId="0" borderId="0" xfId="0" applyFont="1" applyFill="1" applyAlignment="1">
      <alignment vertical="center"/>
    </xf>
    <xf numFmtId="0" fontId="25" fillId="0" borderId="0" xfId="0" applyFont="1" applyFill="1" applyAlignment="1">
      <alignment horizontal="center" vertical="center"/>
    </xf>
    <xf numFmtId="0" fontId="6"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25" fillId="0" borderId="0" xfId="0" applyFont="1" applyAlignment="1">
      <alignment horizontal="center" vertical="center"/>
    </xf>
    <xf numFmtId="0" fontId="25" fillId="0" borderId="0" xfId="0" applyFont="1" applyAlignment="1">
      <alignment vertical="center"/>
    </xf>
    <xf numFmtId="0" fontId="24" fillId="0" borderId="0" xfId="0" applyFont="1" applyAlignment="1">
      <alignment horizontal="left"/>
    </xf>
    <xf numFmtId="0" fontId="41" fillId="0" borderId="0" xfId="0" applyFont="1" applyAlignment="1">
      <alignment horizontal="left"/>
    </xf>
    <xf numFmtId="0" fontId="44" fillId="0" borderId="0" xfId="0" applyFont="1" applyAlignment="1">
      <alignment horizontal="left"/>
    </xf>
    <xf numFmtId="0" fontId="6" fillId="3" borderId="3" xfId="0" applyFont="1" applyFill="1" applyBorder="1" applyAlignment="1">
      <alignment horizontal="left" wrapText="1"/>
    </xf>
    <xf numFmtId="0" fontId="45" fillId="0" borderId="0" xfId="0" applyFont="1" applyAlignment="1">
      <alignment horizontal="left"/>
    </xf>
    <xf numFmtId="0" fontId="5" fillId="0" borderId="0" xfId="0" applyFont="1" applyAlignment="1">
      <alignment horizontal="left"/>
    </xf>
    <xf numFmtId="0" fontId="5" fillId="2" borderId="0" xfId="0" applyFont="1" applyFill="1" applyBorder="1" applyAlignment="1">
      <alignment horizontal="left"/>
    </xf>
    <xf numFmtId="0" fontId="6" fillId="3" borderId="1" xfId="0" applyFont="1" applyFill="1" applyBorder="1" applyAlignment="1">
      <alignment horizontal="left" wrapText="1"/>
    </xf>
    <xf numFmtId="0" fontId="6" fillId="0" borderId="0" xfId="0" applyFont="1" applyBorder="1" applyAlignment="1">
      <alignment horizontal="left" wrapText="1"/>
    </xf>
    <xf numFmtId="0" fontId="4" fillId="0" borderId="0" xfId="0" applyFont="1" applyAlignment="1">
      <alignment horizontal="left"/>
    </xf>
    <xf numFmtId="14" fontId="4" fillId="0" borderId="1" xfId="0" applyNumberFormat="1" applyFont="1" applyBorder="1" applyAlignment="1">
      <alignment horizontal="left" wrapText="1"/>
    </xf>
    <xf numFmtId="0" fontId="5" fillId="2" borderId="0" xfId="0" applyFont="1" applyFill="1" applyAlignment="1">
      <alignment horizontal="left"/>
    </xf>
    <xf numFmtId="14" fontId="6" fillId="0" borderId="1" xfId="0" applyNumberFormat="1" applyFont="1" applyBorder="1" applyAlignment="1">
      <alignment horizontal="center" vertical="center" wrapText="1"/>
    </xf>
    <xf numFmtId="0" fontId="31" fillId="0" borderId="0" xfId="0" applyFont="1" applyAlignment="1">
      <alignment vertical="top" wrapText="1"/>
    </xf>
    <xf numFmtId="14" fontId="4" fillId="0" borderId="1" xfId="0" applyNumberFormat="1" applyFont="1" applyBorder="1" applyAlignment="1">
      <alignment horizontal="center" vertical="center" wrapText="1"/>
    </xf>
    <xf numFmtId="0" fontId="4" fillId="0" borderId="1" xfId="0" applyFont="1" applyBorder="1" applyAlignment="1">
      <alignment horizontal="left" vertical="center"/>
    </xf>
    <xf numFmtId="0" fontId="4" fillId="0" borderId="0" xfId="0" applyFont="1" applyFill="1" applyBorder="1" applyAlignment="1">
      <alignment horizontal="center"/>
    </xf>
    <xf numFmtId="9" fontId="23" fillId="0" borderId="0" xfId="1" applyFont="1"/>
    <xf numFmtId="9" fontId="4" fillId="0" borderId="0" xfId="1" applyFont="1"/>
    <xf numFmtId="9" fontId="25" fillId="0" borderId="0" xfId="1" applyFont="1"/>
    <xf numFmtId="9" fontId="6" fillId="3" borderId="1" xfId="1" applyFont="1" applyFill="1" applyBorder="1" applyAlignment="1">
      <alignment horizontal="center" wrapText="1"/>
    </xf>
    <xf numFmtId="9" fontId="4" fillId="3" borderId="1" xfId="1" applyFont="1" applyFill="1" applyBorder="1" applyAlignment="1">
      <alignment horizontal="center" wrapText="1"/>
    </xf>
    <xf numFmtId="9" fontId="10" fillId="0" borderId="0" xfId="1" applyFont="1"/>
    <xf numFmtId="9" fontId="4" fillId="2" borderId="0" xfId="1" applyFont="1" applyFill="1" applyAlignment="1">
      <alignment vertical="top"/>
    </xf>
    <xf numFmtId="10" fontId="7" fillId="0" borderId="1" xfId="1"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10" fontId="7" fillId="0" borderId="0" xfId="1"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6" fillId="0" borderId="1" xfId="0" applyFont="1" applyFill="1" applyBorder="1" applyAlignment="1">
      <alignment horizontal="left" vertical="center" wrapText="1"/>
    </xf>
    <xf numFmtId="0" fontId="46" fillId="0" borderId="1" xfId="0" applyFont="1" applyFill="1" applyBorder="1" applyAlignment="1">
      <alignment horizontal="center" vertical="center" wrapText="1"/>
    </xf>
    <xf numFmtId="0" fontId="6" fillId="3" borderId="1" xfId="0" applyFont="1" applyFill="1" applyBorder="1" applyAlignment="1">
      <alignment horizontal="center" wrapText="1"/>
    </xf>
    <xf numFmtId="0" fontId="7" fillId="0" borderId="10" xfId="0" applyFont="1" applyFill="1" applyBorder="1" applyAlignment="1">
      <alignment vertical="center" wrapText="1"/>
    </xf>
    <xf numFmtId="9" fontId="5" fillId="2" borderId="0" xfId="1" applyFont="1" applyFill="1" applyBorder="1" applyAlignment="1">
      <alignment vertical="top"/>
    </xf>
    <xf numFmtId="9" fontId="25" fillId="0" borderId="0" xfId="1" applyFont="1" applyAlignment="1">
      <alignment vertical="center"/>
    </xf>
    <xf numFmtId="9" fontId="25" fillId="0" borderId="0" xfId="1" applyFont="1" applyFill="1" applyAlignment="1">
      <alignment vertical="center"/>
    </xf>
    <xf numFmtId="9" fontId="0" fillId="0" borderId="0" xfId="1" applyFont="1"/>
    <xf numFmtId="9" fontId="4" fillId="0" borderId="1" xfId="1" applyFont="1" applyBorder="1" applyAlignment="1">
      <alignment horizontal="center" vertical="top" wrapText="1"/>
    </xf>
    <xf numFmtId="9" fontId="4" fillId="0" borderId="0" xfId="1" applyFont="1" applyAlignment="1">
      <alignment vertical="center"/>
    </xf>
    <xf numFmtId="9" fontId="10" fillId="0" borderId="0" xfId="1" applyFont="1" applyAlignment="1">
      <alignment vertical="top"/>
    </xf>
    <xf numFmtId="9" fontId="6" fillId="5" borderId="2" xfId="1" applyFont="1" applyFill="1" applyBorder="1" applyAlignment="1">
      <alignment horizontal="center" wrapText="1"/>
    </xf>
    <xf numFmtId="9" fontId="10" fillId="0" borderId="0" xfId="1" applyFont="1" applyAlignment="1">
      <alignment vertical="center"/>
    </xf>
    <xf numFmtId="9" fontId="6" fillId="0" borderId="0" xfId="1" applyFont="1" applyBorder="1" applyAlignment="1">
      <alignment horizontal="center" vertical="center" wrapText="1"/>
    </xf>
    <xf numFmtId="9" fontId="6" fillId="0" borderId="0" xfId="1" applyFont="1" applyFill="1" applyBorder="1" applyAlignment="1">
      <alignment horizontal="center" vertical="center" wrapText="1"/>
    </xf>
    <xf numFmtId="9" fontId="14" fillId="5" borderId="2" xfId="1" applyFont="1" applyFill="1" applyBorder="1" applyAlignment="1">
      <alignment horizontal="center" wrapText="1"/>
    </xf>
    <xf numFmtId="9" fontId="4" fillId="4" borderId="1" xfId="1" applyFont="1" applyFill="1" applyBorder="1" applyAlignment="1">
      <alignment horizontal="center" vertical="center" wrapText="1"/>
    </xf>
    <xf numFmtId="9" fontId="27" fillId="0" borderId="0" xfId="1" applyFont="1"/>
    <xf numFmtId="9" fontId="18" fillId="0" borderId="0" xfId="1" applyFont="1"/>
    <xf numFmtId="0" fontId="49" fillId="6" borderId="7" xfId="0" applyFont="1" applyFill="1" applyBorder="1" applyAlignment="1">
      <alignment horizontal="center" vertical="center" wrapText="1"/>
    </xf>
    <xf numFmtId="14" fontId="51" fillId="0" borderId="0" xfId="0" applyNumberFormat="1" applyFont="1" applyAlignment="1">
      <alignment horizontal="center" vertical="center" wrapText="1"/>
    </xf>
    <xf numFmtId="0" fontId="51" fillId="0" borderId="7" xfId="0" applyFont="1" applyBorder="1" applyAlignment="1">
      <alignment horizontal="center" vertical="center" wrapText="1"/>
    </xf>
    <xf numFmtId="0" fontId="40" fillId="6" borderId="7" xfId="0" applyFont="1" applyFill="1" applyBorder="1" applyAlignment="1">
      <alignment vertical="center" wrapText="1"/>
    </xf>
    <xf numFmtId="0" fontId="51" fillId="0" borderId="0" xfId="0" applyFont="1" applyAlignment="1">
      <alignment horizontal="center" wrapText="1"/>
    </xf>
    <xf numFmtId="0" fontId="51" fillId="0" borderId="7" xfId="0" applyFont="1" applyBorder="1" applyAlignment="1">
      <alignment horizontal="center" wrapText="1"/>
    </xf>
    <xf numFmtId="164" fontId="51" fillId="0" borderId="7" xfId="0" applyNumberFormat="1" applyFont="1" applyBorder="1" applyAlignment="1">
      <alignment horizontal="center" wrapText="1"/>
    </xf>
    <xf numFmtId="0" fontId="42" fillId="0" borderId="7" xfId="0" applyFont="1" applyBorder="1" applyAlignment="1">
      <alignment horizontal="center" wrapText="1"/>
    </xf>
    <xf numFmtId="0" fontId="49" fillId="0" borderId="7" xfId="0" applyFont="1" applyBorder="1" applyAlignment="1">
      <alignment horizontal="left" vertical="center" wrapText="1"/>
    </xf>
    <xf numFmtId="0" fontId="42" fillId="0" borderId="7" xfId="0" quotePrefix="1" applyFont="1" applyBorder="1" applyAlignment="1">
      <alignment horizontal="center" wrapText="1"/>
    </xf>
    <xf numFmtId="0" fontId="47" fillId="0" borderId="7" xfId="0" applyFont="1" applyBorder="1"/>
    <xf numFmtId="0" fontId="40" fillId="6" borderId="15" xfId="0" applyFont="1" applyFill="1" applyBorder="1" applyAlignment="1">
      <alignment vertical="center" wrapText="1"/>
    </xf>
    <xf numFmtId="0" fontId="51" fillId="0" borderId="7" xfId="0" applyFont="1" applyBorder="1" applyAlignment="1">
      <alignment horizontal="center"/>
    </xf>
    <xf numFmtId="0" fontId="42" fillId="0" borderId="7" xfId="0" quotePrefix="1" applyFont="1" applyBorder="1" applyAlignment="1">
      <alignment horizontal="center"/>
    </xf>
    <xf numFmtId="0" fontId="51" fillId="0" borderId="7" xfId="0" quotePrefix="1" applyFont="1" applyBorder="1" applyAlignment="1">
      <alignment horizontal="center" wrapText="1"/>
    </xf>
    <xf numFmtId="0" fontId="49" fillId="0" borderId="7" xfId="0" applyFont="1" applyBorder="1" applyAlignment="1">
      <alignment horizontal="center" vertical="center" wrapText="1"/>
    </xf>
    <xf numFmtId="0" fontId="40" fillId="0" borderId="7" xfId="0" applyFont="1" applyBorder="1" applyAlignment="1">
      <alignment horizontal="center" vertical="center" wrapText="1"/>
    </xf>
    <xf numFmtId="0" fontId="35" fillId="0" borderId="0" xfId="0" applyFont="1" applyAlignment="1">
      <alignment horizontal="left" vertical="center"/>
    </xf>
    <xf numFmtId="0" fontId="37" fillId="0" borderId="0" xfId="0" applyFont="1" applyAlignment="1">
      <alignment horizontal="left"/>
    </xf>
    <xf numFmtId="0" fontId="35" fillId="0" borderId="0" xfId="0" applyFont="1" applyAlignment="1">
      <alignment horizontal="left"/>
    </xf>
    <xf numFmtId="0" fontId="35" fillId="3" borderId="1" xfId="0" applyFont="1" applyFill="1" applyBorder="1" applyAlignment="1">
      <alignment horizontal="left" wrapText="1"/>
    </xf>
    <xf numFmtId="0" fontId="35" fillId="0" borderId="0" xfId="0" applyFont="1" applyFill="1" applyBorder="1" applyAlignment="1">
      <alignment horizontal="left" vertical="center"/>
    </xf>
    <xf numFmtId="0" fontId="35" fillId="0" borderId="0" xfId="0" applyFont="1" applyBorder="1" applyAlignment="1">
      <alignment horizontal="left"/>
    </xf>
    <xf numFmtId="14" fontId="38" fillId="0" borderId="1" xfId="0" applyNumberFormat="1" applyFont="1" applyBorder="1" applyAlignment="1">
      <alignment horizontal="center" vertical="center" wrapText="1"/>
    </xf>
    <xf numFmtId="0" fontId="53" fillId="0" borderId="0" xfId="0" applyFont="1"/>
    <xf numFmtId="0" fontId="0" fillId="0" borderId="0" xfId="0" applyAlignment="1"/>
    <xf numFmtId="10" fontId="0" fillId="0" borderId="0" xfId="0" applyNumberFormat="1" applyAlignment="1"/>
    <xf numFmtId="0" fontId="52" fillId="0" borderId="0" xfId="4"/>
    <xf numFmtId="9" fontId="4" fillId="0" borderId="1" xfId="1" applyFont="1" applyFill="1" applyBorder="1" applyAlignment="1">
      <alignment horizontal="center" vertical="top" wrapText="1"/>
    </xf>
    <xf numFmtId="0" fontId="0" fillId="0" borderId="0" xfId="0" applyFont="1" applyFill="1"/>
    <xf numFmtId="0" fontId="33" fillId="0" borderId="1" xfId="0" applyFont="1" applyFill="1" applyBorder="1" applyAlignment="1">
      <alignment horizontal="center" vertical="center" wrapText="1"/>
    </xf>
    <xf numFmtId="0" fontId="0" fillId="0" borderId="1" xfId="0" applyFill="1" applyBorder="1" applyAlignment="1">
      <alignment vertical="center"/>
    </xf>
    <xf numFmtId="0" fontId="33" fillId="0" borderId="1" xfId="0" applyFont="1" applyFill="1" applyBorder="1" applyAlignment="1">
      <alignment horizontal="left" vertical="center" wrapText="1"/>
    </xf>
    <xf numFmtId="0" fontId="25" fillId="0" borderId="0" xfId="0" applyFont="1" applyFill="1"/>
    <xf numFmtId="0" fontId="54" fillId="0" borderId="0" xfId="0" applyFont="1" applyAlignment="1">
      <alignment horizontal="center" vertical="center"/>
    </xf>
    <xf numFmtId="0" fontId="45" fillId="0" borderId="0" xfId="0" applyFont="1"/>
    <xf numFmtId="0" fontId="4" fillId="8" borderId="1" xfId="0" applyFont="1" applyFill="1" applyBorder="1" applyAlignment="1">
      <alignment vertical="center" wrapText="1"/>
    </xf>
    <xf numFmtId="0" fontId="29" fillId="0" borderId="0" xfId="0" applyFont="1"/>
    <xf numFmtId="0" fontId="33" fillId="0" borderId="0" xfId="0" applyFont="1" applyBorder="1" applyAlignment="1">
      <alignment horizontal="left" vertical="center" wrapText="1"/>
    </xf>
    <xf numFmtId="0" fontId="59" fillId="0" borderId="0" xfId="0" applyFont="1"/>
    <xf numFmtId="10" fontId="59" fillId="0" borderId="0" xfId="0" applyNumberFormat="1" applyFont="1"/>
    <xf numFmtId="0" fontId="1" fillId="0" borderId="0" xfId="6"/>
    <xf numFmtId="0" fontId="1" fillId="12" borderId="0" xfId="6" applyFill="1"/>
    <xf numFmtId="14" fontId="1" fillId="0" borderId="0" xfId="6" applyNumberFormat="1"/>
    <xf numFmtId="0" fontId="1" fillId="11" borderId="0" xfId="6" applyFill="1"/>
    <xf numFmtId="0" fontId="61" fillId="0" borderId="0" xfId="8"/>
    <xf numFmtId="0" fontId="4" fillId="0" borderId="0" xfId="0" applyFont="1" applyFill="1" applyAlignment="1">
      <alignment horizontal="left" wrapText="1"/>
    </xf>
    <xf numFmtId="0" fontId="4" fillId="0" borderId="0" xfId="0" applyFont="1" applyFill="1"/>
    <xf numFmtId="9" fontId="4" fillId="0" borderId="0" xfId="1" applyFont="1" applyFill="1"/>
    <xf numFmtId="9" fontId="25" fillId="0" borderId="0" xfId="1" applyFont="1" applyFill="1"/>
    <xf numFmtId="0" fontId="52" fillId="0" borderId="0" xfId="4" applyAlignment="1">
      <alignment vertical="top"/>
    </xf>
    <xf numFmtId="0" fontId="4" fillId="0" borderId="0" xfId="0" applyFont="1" applyFill="1" applyAlignment="1">
      <alignment vertical="top"/>
    </xf>
    <xf numFmtId="0" fontId="4" fillId="0" borderId="0" xfId="0" applyFont="1" applyFill="1" applyAlignment="1">
      <alignment vertical="top" wrapText="1"/>
    </xf>
    <xf numFmtId="9" fontId="33" fillId="0" borderId="1" xfId="1" applyFont="1" applyFill="1" applyBorder="1" applyAlignment="1">
      <alignment horizontal="center" vertical="top" wrapText="1"/>
    </xf>
    <xf numFmtId="0" fontId="35" fillId="0" borderId="1" xfId="0" applyFont="1" applyFill="1" applyBorder="1" applyAlignment="1">
      <alignment horizontal="center" vertical="center" wrapText="1"/>
    </xf>
    <xf numFmtId="9" fontId="35" fillId="0" borderId="1" xfId="1" applyFont="1" applyFill="1" applyBorder="1" applyAlignment="1">
      <alignment horizontal="center" vertical="center" wrapText="1"/>
    </xf>
    <xf numFmtId="0" fontId="35" fillId="0" borderId="1" xfId="0" applyFont="1" applyFill="1" applyBorder="1" applyAlignment="1">
      <alignment horizontal="left" vertical="center" wrapText="1"/>
    </xf>
    <xf numFmtId="0" fontId="35" fillId="0" borderId="0" xfId="0" applyFont="1" applyFill="1" applyAlignment="1">
      <alignment wrapText="1"/>
    </xf>
    <xf numFmtId="0" fontId="35" fillId="0" borderId="0" xfId="0" applyFont="1" applyFill="1" applyAlignment="1">
      <alignment vertical="top" wrapText="1"/>
    </xf>
    <xf numFmtId="0" fontId="37" fillId="0" borderId="0" xfId="0" applyFont="1" applyFill="1"/>
    <xf numFmtId="14" fontId="6" fillId="0" borderId="1" xfId="0" applyNumberFormat="1" applyFont="1" applyFill="1" applyBorder="1" applyAlignment="1">
      <alignment horizontal="center" vertical="top" wrapText="1"/>
    </xf>
    <xf numFmtId="9" fontId="4" fillId="0" borderId="1" xfId="1" applyFont="1" applyFill="1" applyBorder="1" applyAlignment="1">
      <alignment horizontal="center" vertical="center" wrapText="1"/>
    </xf>
    <xf numFmtId="0" fontId="10" fillId="0" borderId="0" xfId="0" applyFont="1" applyFill="1" applyAlignment="1">
      <alignment horizontal="center" vertical="center"/>
    </xf>
    <xf numFmtId="0" fontId="62" fillId="0" borderId="0" xfId="4" applyFont="1" applyFill="1" applyAlignment="1">
      <alignment wrapText="1"/>
    </xf>
    <xf numFmtId="0" fontId="0" fillId="0" borderId="0" xfId="0" applyFill="1"/>
    <xf numFmtId="0" fontId="63" fillId="0" borderId="0" xfId="0" applyFont="1" applyFill="1" applyAlignment="1">
      <alignment wrapText="1"/>
    </xf>
    <xf numFmtId="0" fontId="64" fillId="0" borderId="1" xfId="0" applyFont="1" applyFill="1" applyBorder="1" applyAlignment="1">
      <alignment horizontal="center" vertical="top" wrapText="1"/>
    </xf>
    <xf numFmtId="0" fontId="4" fillId="3" borderId="3" xfId="0" applyFont="1" applyFill="1" applyBorder="1" applyAlignment="1">
      <alignment horizontal="center" wrapText="1"/>
    </xf>
    <xf numFmtId="9" fontId="4" fillId="0" borderId="3" xfId="1" applyFont="1" applyFill="1" applyBorder="1" applyAlignment="1">
      <alignment horizontal="center" vertical="top" wrapText="1"/>
    </xf>
    <xf numFmtId="0" fontId="0" fillId="0" borderId="0" xfId="0" applyBorder="1"/>
    <xf numFmtId="0" fontId="0" fillId="0" borderId="0" xfId="0" applyBorder="1" applyAlignment="1">
      <alignment horizontal="center"/>
    </xf>
    <xf numFmtId="0" fontId="4" fillId="0" borderId="0" xfId="0" applyFont="1" applyFill="1" applyBorder="1" applyAlignment="1">
      <alignment horizontal="center" vertical="top" wrapText="1"/>
    </xf>
    <xf numFmtId="0" fontId="4" fillId="0" borderId="0" xfId="0" applyFont="1" applyBorder="1" applyAlignment="1">
      <alignment vertical="top"/>
    </xf>
    <xf numFmtId="0" fontId="10" fillId="0" borderId="0" xfId="0" applyFont="1" applyBorder="1" applyAlignment="1">
      <alignment vertical="top"/>
    </xf>
    <xf numFmtId="0" fontId="7" fillId="0" borderId="1" xfId="0" applyFont="1" applyFill="1" applyBorder="1" applyAlignment="1">
      <alignment horizontal="left" vertical="center" wrapText="1"/>
    </xf>
    <xf numFmtId="14" fontId="4" fillId="0" borderId="1" xfId="0" applyNumberFormat="1" applyFont="1" applyFill="1" applyBorder="1" applyAlignment="1">
      <alignment horizontal="center" vertical="center" wrapText="1"/>
    </xf>
    <xf numFmtId="0" fontId="66" fillId="10" borderId="2" xfId="0" applyFont="1" applyFill="1" applyBorder="1" applyAlignment="1">
      <alignment horizontal="left" wrapText="1"/>
    </xf>
    <xf numFmtId="0" fontId="66" fillId="10" borderId="1" xfId="0" applyFont="1" applyFill="1" applyBorder="1" applyAlignment="1">
      <alignment horizontal="center" wrapText="1"/>
    </xf>
    <xf numFmtId="0" fontId="66" fillId="10" borderId="1" xfId="0" applyFont="1" applyFill="1" applyBorder="1" applyAlignment="1">
      <alignment horizontal="left" wrapText="1"/>
    </xf>
    <xf numFmtId="0" fontId="66" fillId="0" borderId="0" xfId="0" applyFont="1" applyFill="1" applyAlignment="1">
      <alignment wrapText="1"/>
    </xf>
    <xf numFmtId="0" fontId="66" fillId="0" borderId="0" xfId="0" applyFont="1" applyFill="1"/>
    <xf numFmtId="9" fontId="66" fillId="10" borderId="1" xfId="0" applyNumberFormat="1" applyFont="1" applyFill="1" applyBorder="1" applyAlignment="1">
      <alignment horizontal="center" wrapText="1"/>
    </xf>
    <xf numFmtId="9" fontId="25" fillId="0" borderId="0" xfId="1" applyFont="1" applyBorder="1"/>
    <xf numFmtId="0" fontId="33" fillId="0" borderId="0" xfId="0" applyFont="1" applyFill="1" applyBorder="1" applyAlignment="1">
      <alignment horizontal="center" vertical="center" wrapText="1"/>
    </xf>
    <xf numFmtId="0" fontId="25" fillId="0" borderId="0" xfId="0" applyFont="1" applyBorder="1"/>
    <xf numFmtId="165" fontId="4" fillId="0" borderId="1" xfId="0" applyNumberFormat="1" applyFont="1" applyFill="1" applyBorder="1" applyAlignment="1">
      <alignment horizontal="center" vertical="center" wrapText="1"/>
    </xf>
    <xf numFmtId="165" fontId="4" fillId="0" borderId="0" xfId="0" applyNumberFormat="1" applyFont="1"/>
    <xf numFmtId="0" fontId="1" fillId="0" borderId="0" xfId="6" applyFill="1"/>
    <xf numFmtId="14" fontId="60" fillId="0" borderId="0" xfId="6" applyNumberFormat="1" applyFont="1"/>
    <xf numFmtId="14" fontId="1" fillId="0" borderId="0" xfId="7" applyNumberFormat="1"/>
    <xf numFmtId="0" fontId="6" fillId="5" borderId="22" xfId="0" applyFont="1" applyFill="1" applyBorder="1" applyAlignment="1">
      <alignment horizontal="center" wrapText="1"/>
    </xf>
    <xf numFmtId="0" fontId="4" fillId="0" borderId="3" xfId="0" applyFont="1" applyFill="1" applyBorder="1" applyAlignment="1">
      <alignment horizontal="center" vertical="center" wrapText="1"/>
    </xf>
    <xf numFmtId="0" fontId="10" fillId="0" borderId="0" xfId="0" applyFont="1" applyFill="1" applyBorder="1" applyAlignment="1">
      <alignment vertical="top"/>
    </xf>
    <xf numFmtId="0" fontId="4" fillId="0" borderId="0" xfId="0" applyFont="1" applyFill="1" applyBorder="1" applyAlignment="1">
      <alignment horizontal="center" wrapText="1"/>
    </xf>
    <xf numFmtId="0" fontId="6" fillId="0" borderId="0" xfId="0" applyFont="1" applyFill="1" applyBorder="1" applyAlignment="1">
      <alignment horizontal="center" wrapText="1"/>
    </xf>
    <xf numFmtId="9" fontId="4" fillId="0" borderId="0" xfId="1" applyFont="1" applyFill="1" applyBorder="1" applyAlignment="1">
      <alignment horizontal="center" vertical="center" wrapText="1"/>
    </xf>
    <xf numFmtId="9" fontId="6" fillId="5" borderId="22" xfId="1" applyFont="1" applyFill="1" applyBorder="1" applyAlignment="1">
      <alignment horizontal="center" wrapText="1"/>
    </xf>
    <xf numFmtId="0" fontId="25" fillId="0" borderId="0" xfId="0" applyFont="1" applyFill="1" applyBorder="1"/>
    <xf numFmtId="9" fontId="25" fillId="0" borderId="0" xfId="1" applyFont="1" applyFill="1" applyBorder="1"/>
    <xf numFmtId="9" fontId="6" fillId="0" borderId="0" xfId="1" applyFont="1" applyFill="1" applyBorder="1" applyAlignment="1">
      <alignment horizontal="center" wrapText="1"/>
    </xf>
    <xf numFmtId="9" fontId="4" fillId="0" borderId="0" xfId="1" applyFont="1" applyFill="1" applyBorder="1" applyAlignment="1">
      <alignment horizontal="center" vertical="top" wrapText="1"/>
    </xf>
    <xf numFmtId="0" fontId="8"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20" fillId="7" borderId="8"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4" fillId="0" borderId="0" xfId="0" applyFont="1" applyFill="1" applyAlignment="1">
      <alignment horizontal="left" vertical="top" wrapText="1"/>
    </xf>
    <xf numFmtId="0" fontId="0" fillId="0" borderId="0" xfId="0" applyBorder="1" applyAlignment="1">
      <alignment horizontal="center"/>
    </xf>
    <xf numFmtId="0" fontId="9" fillId="3" borderId="3" xfId="0" applyFont="1" applyFill="1" applyBorder="1" applyAlignment="1">
      <alignment horizontal="center" wrapText="1"/>
    </xf>
    <xf numFmtId="0" fontId="9" fillId="3" borderId="5" xfId="0" applyFont="1" applyFill="1" applyBorder="1" applyAlignment="1">
      <alignment horizontal="center" wrapText="1"/>
    </xf>
    <xf numFmtId="0" fontId="5" fillId="3" borderId="3" xfId="0" applyFont="1" applyFill="1" applyBorder="1" applyAlignment="1">
      <alignment horizontal="center" wrapText="1"/>
    </xf>
    <xf numFmtId="0" fontId="5" fillId="3" borderId="6" xfId="0" applyFont="1" applyFill="1" applyBorder="1" applyAlignment="1">
      <alignment horizontal="center" wrapText="1"/>
    </xf>
    <xf numFmtId="0" fontId="5" fillId="3" borderId="5" xfId="0" applyFont="1" applyFill="1" applyBorder="1" applyAlignment="1">
      <alignment horizontal="center" wrapText="1"/>
    </xf>
    <xf numFmtId="0" fontId="9" fillId="3" borderId="6" xfId="0" applyFont="1" applyFill="1" applyBorder="1" applyAlignment="1">
      <alignment horizontal="center" wrapText="1"/>
    </xf>
    <xf numFmtId="0" fontId="31" fillId="0" borderId="0" xfId="0" applyFont="1" applyAlignment="1">
      <alignment horizontal="left" vertical="top" wrapText="1"/>
    </xf>
    <xf numFmtId="0" fontId="31" fillId="0" borderId="0" xfId="0" applyFont="1" applyFill="1" applyAlignment="1">
      <alignment horizontal="left" vertical="top" wrapText="1"/>
    </xf>
    <xf numFmtId="9" fontId="4" fillId="0" borderId="2" xfId="1" applyFont="1" applyFill="1" applyBorder="1" applyAlignment="1">
      <alignment horizontal="center" vertical="center" wrapText="1"/>
    </xf>
    <xf numFmtId="9" fontId="4" fillId="0" borderId="13" xfId="1" applyFont="1" applyFill="1" applyBorder="1" applyAlignment="1">
      <alignment horizontal="center" vertical="center" wrapText="1"/>
    </xf>
    <xf numFmtId="9" fontId="4" fillId="0" borderId="4" xfId="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7" fillId="0" borderId="0" xfId="0" applyFont="1" applyAlignment="1">
      <alignment horizontal="left" vertical="center" wrapText="1"/>
    </xf>
    <xf numFmtId="0" fontId="49" fillId="0" borderId="15" xfId="0" applyFont="1" applyBorder="1" applyAlignment="1">
      <alignment horizontal="center" vertical="center" wrapText="1"/>
    </xf>
    <xf numFmtId="0" fontId="50" fillId="0" borderId="16" xfId="0" applyFont="1" applyBorder="1"/>
    <xf numFmtId="0" fontId="49" fillId="6" borderId="15" xfId="0" applyFont="1" applyFill="1" applyBorder="1" applyAlignment="1">
      <alignment horizontal="center" vertical="center" wrapText="1"/>
    </xf>
    <xf numFmtId="0" fontId="48" fillId="0" borderId="14" xfId="0" applyFont="1" applyBorder="1" applyAlignment="1">
      <alignment horizontal="left" vertical="center" wrapText="1"/>
    </xf>
    <xf numFmtId="0" fontId="50" fillId="0" borderId="17" xfId="0" applyFont="1" applyBorder="1"/>
    <xf numFmtId="0" fontId="49" fillId="6" borderId="18" xfId="0" applyFont="1" applyFill="1" applyBorder="1" applyAlignment="1">
      <alignment horizontal="center" vertical="center" wrapText="1"/>
    </xf>
    <xf numFmtId="0" fontId="50" fillId="0" borderId="19" xfId="0" applyFont="1" applyBorder="1"/>
    <xf numFmtId="0" fontId="50" fillId="0" borderId="20" xfId="0" applyFont="1" applyBorder="1"/>
    <xf numFmtId="0" fontId="50" fillId="0" borderId="21" xfId="0" applyFont="1" applyBorder="1"/>
    <xf numFmtId="0" fontId="49" fillId="6" borderId="14" xfId="0" applyFont="1" applyFill="1" applyBorder="1" applyAlignment="1">
      <alignment horizontal="center" vertical="center" wrapText="1"/>
    </xf>
    <xf numFmtId="0" fontId="48" fillId="9" borderId="14" xfId="0" applyFont="1" applyFill="1" applyBorder="1" applyAlignment="1">
      <alignment horizontal="left" vertical="center" wrapText="1"/>
    </xf>
  </cellXfs>
  <cellStyles count="9">
    <cellStyle name="Collegamento ipertestuale 2" xfId="8"/>
    <cellStyle name="Hyperlink" xfId="4" builtinId="8"/>
    <cellStyle name="Normal" xfId="0" builtinId="0"/>
    <cellStyle name="Normale 2" xfId="6"/>
    <cellStyle name="Normale 3" xfId="3"/>
    <cellStyle name="Normale 5" xfId="2"/>
    <cellStyle name="Normale 5 2" xfId="5"/>
    <cellStyle name="Normale 5 2 2" xfId="7"/>
    <cellStyle name="Percent" xfId="1" builtinId="5"/>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3" Type="http://schemas.openxmlformats.org/officeDocument/2006/relationships/image" Target="../media/image7.tiff"/><Relationship Id="rId2" Type="http://schemas.openxmlformats.org/officeDocument/2006/relationships/image" Target="../media/image6.tiff"/><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oneCellAnchor>
    <xdr:from>
      <xdr:col>1</xdr:col>
      <xdr:colOff>1149350</xdr:colOff>
      <xdr:row>124</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317500</xdr:colOff>
      <xdr:row>1</xdr:row>
      <xdr:rowOff>38100</xdr:rowOff>
    </xdr:from>
    <xdr:to>
      <xdr:col>14</xdr:col>
      <xdr:colOff>381000</xdr:colOff>
      <xdr:row>41</xdr:row>
      <xdr:rowOff>50800</xdr:rowOff>
    </xdr:to>
    <xdr:pic>
      <xdr:nvPicPr>
        <xdr:cNvPr id="4" name="Immagine 3">
          <a:extLst>
            <a:ext uri="{FF2B5EF4-FFF2-40B4-BE49-F238E27FC236}">
              <a16:creationId xmlns:a16="http://schemas.microsoft.com/office/drawing/2014/main" id="{3BCDBCDF-03AA-9245-82A0-67E3D747475E}"/>
            </a:ext>
          </a:extLst>
        </xdr:cNvPr>
        <xdr:cNvPicPr>
          <a:picLocks noChangeAspect="1"/>
        </xdr:cNvPicPr>
      </xdr:nvPicPr>
      <xdr:blipFill>
        <a:blip xmlns:r="http://schemas.openxmlformats.org/officeDocument/2006/relationships" r:embed="rId1"/>
        <a:stretch>
          <a:fillRect/>
        </a:stretch>
      </xdr:blipFill>
      <xdr:spPr>
        <a:xfrm>
          <a:off x="3810000" y="228600"/>
          <a:ext cx="9004300" cy="7886700"/>
        </a:xfrm>
        <a:prstGeom prst="rect">
          <a:avLst/>
        </a:prstGeom>
      </xdr:spPr>
    </xdr:pic>
    <xdr:clientData/>
  </xdr:twoCellAnchor>
  <xdr:twoCellAnchor editAs="oneCell">
    <xdr:from>
      <xdr:col>3</xdr:col>
      <xdr:colOff>330199</xdr:colOff>
      <xdr:row>42</xdr:row>
      <xdr:rowOff>12700</xdr:rowOff>
    </xdr:from>
    <xdr:to>
      <xdr:col>14</xdr:col>
      <xdr:colOff>357166</xdr:colOff>
      <xdr:row>84</xdr:row>
      <xdr:rowOff>152400</xdr:rowOff>
    </xdr:to>
    <xdr:pic>
      <xdr:nvPicPr>
        <xdr:cNvPr id="5" name="Immagine 4">
          <a:extLst>
            <a:ext uri="{FF2B5EF4-FFF2-40B4-BE49-F238E27FC236}">
              <a16:creationId xmlns:a16="http://schemas.microsoft.com/office/drawing/2014/main" id="{6699E89A-5618-9048-8B41-3EFC87B6B469}"/>
            </a:ext>
          </a:extLst>
        </xdr:cNvPr>
        <xdr:cNvPicPr>
          <a:picLocks noChangeAspect="1"/>
        </xdr:cNvPicPr>
      </xdr:nvPicPr>
      <xdr:blipFill>
        <a:blip xmlns:r="http://schemas.openxmlformats.org/officeDocument/2006/relationships" r:embed="rId2"/>
        <a:stretch>
          <a:fillRect/>
        </a:stretch>
      </xdr:blipFill>
      <xdr:spPr>
        <a:xfrm>
          <a:off x="3822699" y="8267700"/>
          <a:ext cx="8967767" cy="8140700"/>
        </a:xfrm>
        <a:prstGeom prst="rect">
          <a:avLst/>
        </a:prstGeom>
      </xdr:spPr>
    </xdr:pic>
    <xdr:clientData/>
  </xdr:twoCellAnchor>
  <xdr:twoCellAnchor editAs="oneCell">
    <xdr:from>
      <xdr:col>2</xdr:col>
      <xdr:colOff>901700</xdr:colOff>
      <xdr:row>85</xdr:row>
      <xdr:rowOff>177800</xdr:rowOff>
    </xdr:from>
    <xdr:to>
      <xdr:col>14</xdr:col>
      <xdr:colOff>431800</xdr:colOff>
      <xdr:row>97</xdr:row>
      <xdr:rowOff>76200</xdr:rowOff>
    </xdr:to>
    <xdr:pic>
      <xdr:nvPicPr>
        <xdr:cNvPr id="6" name="Immagine 5">
          <a:extLst>
            <a:ext uri="{FF2B5EF4-FFF2-40B4-BE49-F238E27FC236}">
              <a16:creationId xmlns:a16="http://schemas.microsoft.com/office/drawing/2014/main" id="{7822884E-D1F6-F447-8982-39C16DE60314}"/>
            </a:ext>
          </a:extLst>
        </xdr:cNvPr>
        <xdr:cNvPicPr>
          <a:picLocks noChangeAspect="1"/>
        </xdr:cNvPicPr>
      </xdr:nvPicPr>
      <xdr:blipFill>
        <a:blip xmlns:r="http://schemas.openxmlformats.org/officeDocument/2006/relationships" r:embed="rId3"/>
        <a:stretch>
          <a:fillRect/>
        </a:stretch>
      </xdr:blipFill>
      <xdr:spPr>
        <a:xfrm>
          <a:off x="3314700" y="16624300"/>
          <a:ext cx="9550400" cy="218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1718236</xdr:colOff>
      <xdr:row>2</xdr:row>
      <xdr:rowOff>119529</xdr:rowOff>
    </xdr:from>
    <xdr:to>
      <xdr:col>16</xdr:col>
      <xdr:colOff>177801</xdr:colOff>
      <xdr:row>15</xdr:row>
      <xdr:rowOff>159870</xdr:rowOff>
    </xdr:to>
    <xdr:pic>
      <xdr:nvPicPr>
        <xdr:cNvPr id="3" name="Immagine 2">
          <a:extLst>
            <a:ext uri="{FF2B5EF4-FFF2-40B4-BE49-F238E27FC236}">
              <a16:creationId xmlns:a16="http://schemas.microsoft.com/office/drawing/2014/main" id="{B4373725-0F05-994E-BBF0-AAA77CC42F59}"/>
            </a:ext>
          </a:extLst>
        </xdr:cNvPr>
        <xdr:cNvPicPr>
          <a:picLocks noChangeAspect="1"/>
        </xdr:cNvPicPr>
      </xdr:nvPicPr>
      <xdr:blipFill>
        <a:blip xmlns:r="http://schemas.openxmlformats.org/officeDocument/2006/relationships" r:embed="rId1"/>
        <a:stretch>
          <a:fillRect/>
        </a:stretch>
      </xdr:blipFill>
      <xdr:spPr>
        <a:xfrm>
          <a:off x="4347883" y="522941"/>
          <a:ext cx="9321800" cy="2565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22</xdr:col>
      <xdr:colOff>105228</xdr:colOff>
      <xdr:row>25</xdr:row>
      <xdr:rowOff>65314</xdr:rowOff>
    </xdr:to>
    <xdr:pic>
      <xdr:nvPicPr>
        <xdr:cNvPr id="2" name="Immagine 1">
          <a:extLst>
            <a:ext uri="{FF2B5EF4-FFF2-40B4-BE49-F238E27FC236}">
              <a16:creationId xmlns:a16="http://schemas.microsoft.com/office/drawing/2014/main" id="{881D27C9-0D0C-184B-9870-B42D3270A6F5}"/>
            </a:ext>
          </a:extLst>
        </xdr:cNvPr>
        <xdr:cNvPicPr>
          <a:picLocks noChangeAspect="1"/>
        </xdr:cNvPicPr>
      </xdr:nvPicPr>
      <xdr:blipFill>
        <a:blip xmlns:r="http://schemas.openxmlformats.org/officeDocument/2006/relationships" r:embed="rId1"/>
        <a:stretch>
          <a:fillRect/>
        </a:stretch>
      </xdr:blipFill>
      <xdr:spPr>
        <a:xfrm>
          <a:off x="5442857" y="0"/>
          <a:ext cx="10845800" cy="5054600"/>
        </a:xfrm>
        <a:prstGeom prst="rect">
          <a:avLst/>
        </a:prstGeom>
      </xdr:spPr>
    </xdr:pic>
    <xdr:clientData/>
  </xdr:twoCellAnchor>
  <xdr:twoCellAnchor editAs="oneCell">
    <xdr:from>
      <xdr:col>6</xdr:col>
      <xdr:colOff>0</xdr:colOff>
      <xdr:row>25</xdr:row>
      <xdr:rowOff>181429</xdr:rowOff>
    </xdr:from>
    <xdr:to>
      <xdr:col>22</xdr:col>
      <xdr:colOff>130628</xdr:colOff>
      <xdr:row>42</xdr:row>
      <xdr:rowOff>1144815</xdr:rowOff>
    </xdr:to>
    <xdr:pic>
      <xdr:nvPicPr>
        <xdr:cNvPr id="5" name="Immagine 4">
          <a:extLst>
            <a:ext uri="{FF2B5EF4-FFF2-40B4-BE49-F238E27FC236}">
              <a16:creationId xmlns:a16="http://schemas.microsoft.com/office/drawing/2014/main" id="{AA9DC80A-766E-604F-A586-49E0699FAECE}"/>
            </a:ext>
          </a:extLst>
        </xdr:cNvPr>
        <xdr:cNvPicPr>
          <a:picLocks noChangeAspect="1"/>
        </xdr:cNvPicPr>
      </xdr:nvPicPr>
      <xdr:blipFill>
        <a:blip xmlns:r="http://schemas.openxmlformats.org/officeDocument/2006/relationships" r:embed="rId2"/>
        <a:stretch>
          <a:fillRect/>
        </a:stretch>
      </xdr:blipFill>
      <xdr:spPr>
        <a:xfrm>
          <a:off x="5442857" y="5170715"/>
          <a:ext cx="10871200" cy="5118100"/>
        </a:xfrm>
        <a:prstGeom prst="rect">
          <a:avLst/>
        </a:prstGeom>
      </xdr:spPr>
    </xdr:pic>
    <xdr:clientData/>
  </xdr:twoCellAnchor>
  <xdr:twoCellAnchor editAs="oneCell">
    <xdr:from>
      <xdr:col>6</xdr:col>
      <xdr:colOff>36286</xdr:colOff>
      <xdr:row>42</xdr:row>
      <xdr:rowOff>1270000</xdr:rowOff>
    </xdr:from>
    <xdr:to>
      <xdr:col>22</xdr:col>
      <xdr:colOff>166914</xdr:colOff>
      <xdr:row>43</xdr:row>
      <xdr:rowOff>2311400</xdr:rowOff>
    </xdr:to>
    <xdr:pic>
      <xdr:nvPicPr>
        <xdr:cNvPr id="6" name="Immagine 5">
          <a:extLst>
            <a:ext uri="{FF2B5EF4-FFF2-40B4-BE49-F238E27FC236}">
              <a16:creationId xmlns:a16="http://schemas.microsoft.com/office/drawing/2014/main" id="{4ADE739E-7BE0-D745-B9FB-219DFEFE01E5}"/>
            </a:ext>
          </a:extLst>
        </xdr:cNvPr>
        <xdr:cNvPicPr>
          <a:picLocks noChangeAspect="1"/>
        </xdr:cNvPicPr>
      </xdr:nvPicPr>
      <xdr:blipFill>
        <a:blip xmlns:r="http://schemas.openxmlformats.org/officeDocument/2006/relationships" r:embed="rId3"/>
        <a:stretch>
          <a:fillRect/>
        </a:stretch>
      </xdr:blipFill>
      <xdr:spPr>
        <a:xfrm>
          <a:off x="5479143" y="10414000"/>
          <a:ext cx="10871200" cy="2565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map.emodnet-physics.e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emodnet-physics.eu/map/Products/EP_MAP_SICE_001/" TargetMode="External"/><Relationship Id="rId13" Type="http://schemas.openxmlformats.org/officeDocument/2006/relationships/hyperlink" Target="https://products.emodnet-physics.eu/EP_MAP_SLEV_005/" TargetMode="External"/><Relationship Id="rId3" Type="http://schemas.openxmlformats.org/officeDocument/2006/relationships/hyperlink" Target="https://www.emodnet-physics.eu/map/Products/EP_MAP_PSAL_001/" TargetMode="External"/><Relationship Id="rId7" Type="http://schemas.openxmlformats.org/officeDocument/2006/relationships/hyperlink" Target="https://www.emodnet-physics.eu/map/Products/EP_MAP_SICE_005/" TargetMode="External"/><Relationship Id="rId12" Type="http://schemas.openxmlformats.org/officeDocument/2006/relationships/hyperlink" Target="https://products.emodnet-physics.eu/EP_MAP_SLEV_001/" TargetMode="External"/><Relationship Id="rId2" Type="http://schemas.openxmlformats.org/officeDocument/2006/relationships/hyperlink" Target="http://www.emodnet-physics.eu/map/Products/EP_MAP_TEMP_001" TargetMode="External"/><Relationship Id="rId16" Type="http://schemas.openxmlformats.org/officeDocument/2006/relationships/comments" Target="../comments2.xml"/><Relationship Id="rId1" Type="http://schemas.openxmlformats.org/officeDocument/2006/relationships/hyperlink" Target="http://thredds.emodnet-physics.eu/thredds/catalog.htmlhttp:/thredds.emodnet-physics.eu/thredds/catalog/SOCAT/catalog.html" TargetMode="External"/><Relationship Id="rId6" Type="http://schemas.openxmlformats.org/officeDocument/2006/relationships/hyperlink" Target="https://www.emodnet-physics.eu/map/Products/EP_MAP_EINR_003/" TargetMode="External"/><Relationship Id="rId11" Type="http://schemas.openxmlformats.org/officeDocument/2006/relationships/hyperlink" Target="https://products.emodnet-physics.eu/EP_MAP_SAOD_001/" TargetMode="External"/><Relationship Id="rId5" Type="http://schemas.openxmlformats.org/officeDocument/2006/relationships/hyperlink" Target="https://www.emodnet-physics.eu/map/Products/EP_MAP_EINR_002/" TargetMode="External"/><Relationship Id="rId15" Type="http://schemas.openxmlformats.org/officeDocument/2006/relationships/vmlDrawing" Target="../drawings/vmlDrawing2.vml"/><Relationship Id="rId10" Type="http://schemas.openxmlformats.org/officeDocument/2006/relationships/hyperlink" Target="https://www.emodnet-physics.eu/map/Products/EP_MAP_SICE_003" TargetMode="External"/><Relationship Id="rId4" Type="http://schemas.openxmlformats.org/officeDocument/2006/relationships/hyperlink" Target="https://www.emodnet-physics.eu/map/Products/EP_MAP_RVFL_001/" TargetMode="External"/><Relationship Id="rId9" Type="http://schemas.openxmlformats.org/officeDocument/2006/relationships/hyperlink" Target="https://www.emodnet-physics.eu/map/Products/EP_MAP_SICE_002" TargetMode="External"/><Relationship Id="rId14" Type="http://schemas.openxmlformats.org/officeDocument/2006/relationships/hyperlink" Target="https://products.emodnet-physics.eu/EP_MAP_TSMA_001/"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piwik.vliz.be/index.php?module=CoreHome&amp;action=index&amp;idSite=25&amp;period=day&amp;date=yesterday"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grafana-emodnet.trust-itservices.dev/login" TargetMode="External"/><Relationship Id="rId1" Type="http://schemas.openxmlformats.org/officeDocument/2006/relationships/hyperlink" Target="https://www.emodnet-physics.eu/Map/Service/Indicators/Section34.aspx" TargetMode="Externa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120" zoomScaleNormal="120" workbookViewId="0">
      <selection activeCell="E10" sqref="E10"/>
    </sheetView>
  </sheetViews>
  <sheetFormatPr defaultColWidth="8.81640625" defaultRowHeight="14.5" x14ac:dyDescent="0.35"/>
  <cols>
    <col min="1" max="1" width="14" bestFit="1" customWidth="1"/>
    <col min="2" max="2" width="36.453125" customWidth="1"/>
    <col min="5" max="5" width="13.453125" customWidth="1"/>
    <col min="6" max="6" width="27.453125" customWidth="1"/>
    <col min="7" max="7" width="14.1796875" customWidth="1"/>
    <col min="8" max="8" width="14.6328125" bestFit="1" customWidth="1"/>
  </cols>
  <sheetData>
    <row r="1" spans="1:8" s="15" customFormat="1" ht="16.5" x14ac:dyDescent="0.35">
      <c r="A1" s="17" t="s">
        <v>0</v>
      </c>
      <c r="B1" s="17" t="s">
        <v>1</v>
      </c>
      <c r="C1" s="7"/>
      <c r="D1" s="7"/>
      <c r="E1" s="2" t="s">
        <v>11</v>
      </c>
      <c r="F1" s="2" t="s">
        <v>12</v>
      </c>
      <c r="G1" s="2" t="s">
        <v>13</v>
      </c>
      <c r="H1" s="2" t="s">
        <v>14</v>
      </c>
    </row>
    <row r="2" spans="1:8" s="15" customFormat="1" ht="38.5" customHeight="1" x14ac:dyDescent="0.35">
      <c r="A2" s="42" t="s">
        <v>2</v>
      </c>
      <c r="B2" s="10" t="s">
        <v>2</v>
      </c>
      <c r="C2" s="7"/>
      <c r="D2" s="7"/>
      <c r="E2" s="9" t="s">
        <v>2</v>
      </c>
      <c r="F2" s="10" t="s">
        <v>15</v>
      </c>
      <c r="G2" s="10" t="s">
        <v>16</v>
      </c>
      <c r="H2" s="10" t="s">
        <v>17</v>
      </c>
    </row>
    <row r="3" spans="1:8" s="15" customFormat="1" ht="39" x14ac:dyDescent="0.35">
      <c r="A3" s="42" t="s">
        <v>3</v>
      </c>
      <c r="B3" s="27" t="s">
        <v>49</v>
      </c>
      <c r="C3" s="7"/>
      <c r="D3" s="7"/>
      <c r="E3" s="9" t="s">
        <v>3</v>
      </c>
      <c r="F3" s="10" t="s">
        <v>18</v>
      </c>
      <c r="G3" s="10" t="s">
        <v>16</v>
      </c>
      <c r="H3" s="10" t="s">
        <v>19</v>
      </c>
    </row>
    <row r="4" spans="1:8" s="15" customFormat="1" ht="65" x14ac:dyDescent="0.35">
      <c r="A4" s="42" t="s">
        <v>4</v>
      </c>
      <c r="B4" s="10" t="s">
        <v>5</v>
      </c>
      <c r="C4" s="7"/>
      <c r="D4" s="7"/>
      <c r="E4" s="9" t="s">
        <v>4</v>
      </c>
      <c r="F4" s="10" t="s">
        <v>20</v>
      </c>
      <c r="G4" s="10" t="s">
        <v>16</v>
      </c>
      <c r="H4" s="10" t="s">
        <v>19</v>
      </c>
    </row>
    <row r="5" spans="1:8" s="15" customFormat="1" ht="104" x14ac:dyDescent="0.35">
      <c r="A5" s="42" t="s">
        <v>6</v>
      </c>
      <c r="B5" s="10" t="s">
        <v>7</v>
      </c>
      <c r="C5" s="7"/>
      <c r="D5" s="7"/>
      <c r="E5" s="9" t="s">
        <v>6</v>
      </c>
      <c r="F5" s="10" t="s">
        <v>21</v>
      </c>
      <c r="G5" s="10" t="s">
        <v>22</v>
      </c>
      <c r="H5" s="10" t="s">
        <v>23</v>
      </c>
    </row>
    <row r="6" spans="1:8" s="15" customFormat="1" ht="65" x14ac:dyDescent="0.35">
      <c r="A6" s="42" t="s">
        <v>8</v>
      </c>
      <c r="B6" s="23" t="s">
        <v>35</v>
      </c>
      <c r="C6" s="7"/>
      <c r="D6" s="7"/>
      <c r="E6" s="9" t="s">
        <v>8</v>
      </c>
      <c r="F6" s="10" t="s">
        <v>15</v>
      </c>
      <c r="G6" s="10" t="s">
        <v>24</v>
      </c>
      <c r="H6" s="10" t="s">
        <v>17</v>
      </c>
    </row>
    <row r="7" spans="1:8" s="15" customFormat="1" ht="78" x14ac:dyDescent="0.35">
      <c r="A7" s="42" t="s">
        <v>9</v>
      </c>
      <c r="B7" s="10" t="s">
        <v>47</v>
      </c>
      <c r="C7" s="7"/>
      <c r="D7" s="7"/>
      <c r="E7" s="9" t="s">
        <v>9</v>
      </c>
      <c r="F7" s="10" t="s">
        <v>25</v>
      </c>
      <c r="G7" s="10" t="s">
        <v>46</v>
      </c>
      <c r="H7" s="10" t="s">
        <v>48</v>
      </c>
    </row>
    <row r="8" spans="1:8" s="15" customFormat="1" ht="104" x14ac:dyDescent="0.35">
      <c r="A8" s="42" t="s">
        <v>10</v>
      </c>
      <c r="B8" s="10" t="s">
        <v>43</v>
      </c>
      <c r="C8" s="7"/>
      <c r="D8" s="7"/>
      <c r="E8" s="286" t="s">
        <v>10</v>
      </c>
      <c r="F8" s="287" t="s">
        <v>26</v>
      </c>
      <c r="G8" s="287" t="s">
        <v>16</v>
      </c>
      <c r="H8" s="3" t="s">
        <v>45</v>
      </c>
    </row>
    <row r="9" spans="1:8" s="15" customFormat="1" ht="24" x14ac:dyDescent="0.3">
      <c r="A9" s="7"/>
      <c r="B9" s="7"/>
      <c r="C9" s="7"/>
      <c r="D9" s="7"/>
      <c r="E9" s="286"/>
      <c r="F9" s="287"/>
      <c r="G9" s="287"/>
      <c r="H9" s="18" t="s">
        <v>44</v>
      </c>
    </row>
    <row r="10" spans="1:8" s="15" customFormat="1" ht="16.5" x14ac:dyDescent="0.3">
      <c r="E10" s="7" t="s">
        <v>29</v>
      </c>
      <c r="F10" s="19"/>
      <c r="G10" s="19"/>
      <c r="H10" s="19"/>
    </row>
    <row r="11" spans="1:8" s="15" customFormat="1" ht="16.5" x14ac:dyDescent="0.3">
      <c r="E11" s="7" t="s">
        <v>30</v>
      </c>
      <c r="F11" s="19"/>
      <c r="G11" s="19"/>
      <c r="H11" s="19"/>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7"/>
  <sheetViews>
    <sheetView topLeftCell="A7" zoomScale="85" zoomScaleNormal="85" workbookViewId="0">
      <selection activeCell="J70" sqref="J70"/>
    </sheetView>
  </sheetViews>
  <sheetFormatPr defaultColWidth="8.81640625" defaultRowHeight="16.5" x14ac:dyDescent="0.45"/>
  <cols>
    <col min="1" max="1" width="17.1796875" style="81" customWidth="1"/>
    <col min="2" max="2" width="17.36328125" style="81" customWidth="1"/>
    <col min="3" max="3" width="22.6328125" style="81" customWidth="1"/>
    <col min="4" max="4" width="13.81640625" style="81" customWidth="1"/>
    <col min="5" max="16384" width="8.81640625" style="81"/>
  </cols>
  <sheetData>
    <row r="1" spans="1:5" s="72" customFormat="1" ht="15" x14ac:dyDescent="0.4">
      <c r="A1" s="78" t="s">
        <v>215</v>
      </c>
    </row>
    <row r="2" spans="1:5" ht="18" x14ac:dyDescent="0.5">
      <c r="A2" s="6" t="s">
        <v>288</v>
      </c>
      <c r="B2" s="82"/>
      <c r="C2" s="82"/>
      <c r="D2" s="8"/>
      <c r="E2" s="82"/>
    </row>
    <row r="3" spans="1:5" x14ac:dyDescent="0.45">
      <c r="A3" s="78" t="s">
        <v>202</v>
      </c>
    </row>
    <row r="4" spans="1:5" ht="15" customHeight="1" x14ac:dyDescent="0.45">
      <c r="A4" s="64" t="s">
        <v>37</v>
      </c>
      <c r="B4" s="64" t="s">
        <v>38</v>
      </c>
      <c r="D4" s="8"/>
      <c r="E4" s="82"/>
    </row>
    <row r="5" spans="1:5" x14ac:dyDescent="0.45">
      <c r="A5" s="186">
        <v>44382</v>
      </c>
      <c r="B5" s="65" t="s">
        <v>6</v>
      </c>
      <c r="D5" s="8"/>
      <c r="E5" s="82"/>
    </row>
    <row r="6" spans="1:5" ht="15" customHeight="1" x14ac:dyDescent="0.5">
      <c r="A6" s="6"/>
      <c r="B6" s="8"/>
      <c r="C6" s="8"/>
      <c r="D6" s="8"/>
      <c r="E6" s="82"/>
    </row>
    <row r="7" spans="1:5" ht="15" customHeight="1" x14ac:dyDescent="0.5">
      <c r="A7" s="6"/>
      <c r="B7" s="8"/>
      <c r="C7" s="8"/>
      <c r="D7" s="8"/>
      <c r="E7" s="82"/>
    </row>
    <row r="8" spans="1:5" ht="15" customHeight="1" x14ac:dyDescent="0.5">
      <c r="A8" s="6"/>
      <c r="B8" s="8"/>
      <c r="C8" s="8"/>
      <c r="D8" s="8"/>
      <c r="E8" s="82"/>
    </row>
    <row r="9" spans="1:5" ht="15" customHeight="1" x14ac:dyDescent="0.5">
      <c r="A9" s="6"/>
      <c r="B9" s="8"/>
      <c r="C9" s="8"/>
      <c r="D9" s="8"/>
      <c r="E9" s="82"/>
    </row>
    <row r="10" spans="1:5" ht="15" customHeight="1" x14ac:dyDescent="0.5">
      <c r="A10" s="6"/>
      <c r="B10" s="8"/>
      <c r="C10" s="8"/>
      <c r="D10" s="8"/>
      <c r="E10" s="82"/>
    </row>
    <row r="11" spans="1:5" ht="15" customHeight="1" x14ac:dyDescent="0.5">
      <c r="A11" s="6"/>
      <c r="B11" s="8"/>
      <c r="C11" s="8"/>
      <c r="D11" s="8"/>
      <c r="E11" s="82"/>
    </row>
    <row r="12" spans="1:5" ht="15" customHeight="1" x14ac:dyDescent="0.5">
      <c r="A12" s="6"/>
      <c r="B12" s="8"/>
      <c r="C12" s="8"/>
      <c r="D12" s="8"/>
      <c r="E12" s="82"/>
    </row>
    <row r="13" spans="1:5" ht="15" customHeight="1" x14ac:dyDescent="0.5">
      <c r="A13" s="6"/>
      <c r="B13" s="8"/>
      <c r="C13" s="8"/>
      <c r="D13" s="8"/>
      <c r="E13" s="82"/>
    </row>
    <row r="14" spans="1:5" ht="15" customHeight="1" x14ac:dyDescent="0.5">
      <c r="A14" s="6"/>
      <c r="B14" s="8"/>
      <c r="C14" s="8"/>
      <c r="D14" s="8"/>
      <c r="E14" s="82"/>
    </row>
    <row r="15" spans="1:5" ht="15" customHeight="1" x14ac:dyDescent="0.5">
      <c r="A15" s="6"/>
      <c r="B15" s="8"/>
      <c r="C15" s="8"/>
      <c r="D15" s="8"/>
      <c r="E15" s="82"/>
    </row>
    <row r="16" spans="1:5" ht="15" customHeight="1" x14ac:dyDescent="0.5">
      <c r="A16" s="6"/>
      <c r="B16" s="8"/>
      <c r="C16" s="8"/>
      <c r="D16" s="8"/>
      <c r="E16" s="82"/>
    </row>
    <row r="17" spans="1:6" ht="18" x14ac:dyDescent="0.5">
      <c r="A17" s="6"/>
      <c r="B17" s="8"/>
      <c r="C17" s="8"/>
      <c r="D17" s="8"/>
      <c r="E17" s="82"/>
    </row>
    <row r="18" spans="1:6" ht="18" x14ac:dyDescent="0.5">
      <c r="A18" s="6" t="s">
        <v>289</v>
      </c>
      <c r="B18" s="8"/>
      <c r="C18" s="8"/>
      <c r="D18" s="8"/>
      <c r="E18" s="82"/>
    </row>
    <row r="19" spans="1:6" x14ac:dyDescent="0.45">
      <c r="A19" s="78" t="s">
        <v>205</v>
      </c>
    </row>
    <row r="20" spans="1:6" ht="33" customHeight="1" x14ac:dyDescent="0.45">
      <c r="A20" s="320" t="s">
        <v>2296</v>
      </c>
      <c r="B20" s="185" t="s">
        <v>37</v>
      </c>
      <c r="C20" s="185" t="s">
        <v>38</v>
      </c>
      <c r="D20" s="312" t="s">
        <v>64</v>
      </c>
      <c r="E20" s="311"/>
      <c r="F20" s="82"/>
    </row>
    <row r="21" spans="1:6" ht="22.25" customHeight="1" x14ac:dyDescent="0.45">
      <c r="A21" s="314"/>
      <c r="B21" s="186">
        <v>44382</v>
      </c>
      <c r="C21" s="187" t="s">
        <v>6</v>
      </c>
      <c r="D21" s="310">
        <f>12+15+20+17+6+6</f>
        <v>76</v>
      </c>
      <c r="E21" s="311"/>
      <c r="F21" s="82"/>
    </row>
    <row r="22" spans="1:6" ht="14" customHeight="1" x14ac:dyDescent="0.45">
      <c r="A22" s="313" t="s">
        <v>65</v>
      </c>
      <c r="B22" s="315" t="s">
        <v>66</v>
      </c>
      <c r="C22" s="316"/>
      <c r="D22" s="319" t="s">
        <v>1305</v>
      </c>
      <c r="E22" s="319" t="s">
        <v>1306</v>
      </c>
      <c r="F22" s="82"/>
    </row>
    <row r="23" spans="1:6" x14ac:dyDescent="0.45">
      <c r="A23" s="314"/>
      <c r="B23" s="317"/>
      <c r="C23" s="318"/>
      <c r="D23" s="314"/>
      <c r="E23" s="314"/>
      <c r="F23" s="82"/>
    </row>
    <row r="24" spans="1:6" x14ac:dyDescent="0.45">
      <c r="A24" s="188" t="s">
        <v>67</v>
      </c>
      <c r="B24" s="189" t="s">
        <v>68</v>
      </c>
      <c r="C24" s="190"/>
      <c r="D24" s="191">
        <v>43811</v>
      </c>
      <c r="E24" s="192" t="s">
        <v>70</v>
      </c>
      <c r="F24" s="82"/>
    </row>
    <row r="25" spans="1:6" x14ac:dyDescent="0.45">
      <c r="A25" s="193" t="s">
        <v>69</v>
      </c>
      <c r="B25" s="190"/>
      <c r="C25" s="190"/>
      <c r="D25" s="190">
        <v>3</v>
      </c>
      <c r="E25" s="194" t="s">
        <v>1307</v>
      </c>
      <c r="F25" s="82"/>
    </row>
    <row r="26" spans="1:6" x14ac:dyDescent="0.45">
      <c r="A26" s="193" t="s">
        <v>71</v>
      </c>
      <c r="B26" s="195"/>
      <c r="C26" s="195"/>
      <c r="D26" s="190">
        <v>3</v>
      </c>
      <c r="E26" s="194" t="s">
        <v>1307</v>
      </c>
      <c r="F26" s="82"/>
    </row>
    <row r="27" spans="1:6" x14ac:dyDescent="0.45">
      <c r="A27" s="193" t="s">
        <v>72</v>
      </c>
      <c r="B27" s="195"/>
      <c r="C27" s="195"/>
      <c r="D27" s="190">
        <v>3</v>
      </c>
      <c r="E27" s="194" t="s">
        <v>1307</v>
      </c>
      <c r="F27" s="82"/>
    </row>
    <row r="28" spans="1:6" x14ac:dyDescent="0.45">
      <c r="A28" s="193" t="s">
        <v>73</v>
      </c>
      <c r="B28" s="190"/>
      <c r="C28" s="190"/>
      <c r="D28" s="190">
        <v>3</v>
      </c>
      <c r="E28" s="194" t="s">
        <v>1307</v>
      </c>
      <c r="F28" s="82"/>
    </row>
    <row r="29" spans="1:6" x14ac:dyDescent="0.45">
      <c r="A29" s="188" t="s">
        <v>74</v>
      </c>
      <c r="B29" s="190" t="s">
        <v>68</v>
      </c>
      <c r="C29" s="190"/>
      <c r="D29" s="190" t="s">
        <v>1308</v>
      </c>
      <c r="E29" s="192" t="s">
        <v>70</v>
      </c>
      <c r="F29" s="82"/>
    </row>
    <row r="30" spans="1:6" x14ac:dyDescent="0.45">
      <c r="A30" s="193" t="s">
        <v>75</v>
      </c>
      <c r="B30" s="195"/>
      <c r="C30" s="195"/>
      <c r="D30" s="190">
        <v>3</v>
      </c>
      <c r="E30" s="194" t="s">
        <v>1307</v>
      </c>
      <c r="F30" s="82"/>
    </row>
    <row r="31" spans="1:6" ht="29" x14ac:dyDescent="0.45">
      <c r="A31" s="193" t="s">
        <v>76</v>
      </c>
      <c r="B31" s="190"/>
      <c r="C31" s="190"/>
      <c r="D31" s="190">
        <v>3</v>
      </c>
      <c r="E31" s="194" t="s">
        <v>1307</v>
      </c>
      <c r="F31" s="82"/>
    </row>
    <row r="32" spans="1:6" x14ac:dyDescent="0.45">
      <c r="A32" s="193" t="s">
        <v>77</v>
      </c>
      <c r="B32" s="190"/>
      <c r="C32" s="190"/>
      <c r="D32" s="190">
        <v>3</v>
      </c>
      <c r="E32" s="194" t="s">
        <v>1307</v>
      </c>
      <c r="F32" s="82"/>
    </row>
    <row r="33" spans="1:6" x14ac:dyDescent="0.45">
      <c r="A33" s="193" t="s">
        <v>78</v>
      </c>
      <c r="B33" s="190"/>
      <c r="C33" s="190"/>
      <c r="D33" s="190">
        <v>3</v>
      </c>
      <c r="E33" s="194" t="s">
        <v>1307</v>
      </c>
      <c r="F33" s="82"/>
    </row>
    <row r="34" spans="1:6" x14ac:dyDescent="0.45">
      <c r="A34" s="193" t="s">
        <v>79</v>
      </c>
      <c r="B34" s="190"/>
      <c r="C34" s="190"/>
      <c r="D34" s="190">
        <v>3</v>
      </c>
      <c r="E34" s="194" t="s">
        <v>1307</v>
      </c>
      <c r="F34" s="82"/>
    </row>
    <row r="35" spans="1:6" x14ac:dyDescent="0.45">
      <c r="A35" s="196" t="s">
        <v>80</v>
      </c>
      <c r="B35" s="190" t="s">
        <v>68</v>
      </c>
      <c r="C35" s="190"/>
      <c r="D35" s="190" t="s">
        <v>1312</v>
      </c>
      <c r="E35" s="192" t="s">
        <v>70</v>
      </c>
      <c r="F35" s="82"/>
    </row>
    <row r="36" spans="1:6" x14ac:dyDescent="0.45">
      <c r="A36" s="193" t="s">
        <v>81</v>
      </c>
      <c r="B36" s="190"/>
      <c r="C36" s="190"/>
      <c r="D36" s="190">
        <v>3</v>
      </c>
      <c r="E36" s="194" t="s">
        <v>1307</v>
      </c>
      <c r="F36" s="82"/>
    </row>
    <row r="37" spans="1:6" ht="49.5" x14ac:dyDescent="0.45">
      <c r="A37" s="193" t="s">
        <v>82</v>
      </c>
      <c r="B37" s="190"/>
      <c r="C37" s="192" t="s">
        <v>1313</v>
      </c>
      <c r="D37" s="190">
        <v>2</v>
      </c>
      <c r="E37" s="194" t="s">
        <v>1307</v>
      </c>
      <c r="F37" s="82"/>
    </row>
    <row r="38" spans="1:6" x14ac:dyDescent="0.45">
      <c r="A38" s="193" t="s">
        <v>83</v>
      </c>
      <c r="B38" s="190"/>
      <c r="C38" s="190"/>
      <c r="D38" s="190">
        <v>3</v>
      </c>
      <c r="E38" s="194" t="s">
        <v>1307</v>
      </c>
      <c r="F38" s="82"/>
    </row>
    <row r="39" spans="1:6" x14ac:dyDescent="0.45">
      <c r="A39" s="193" t="s">
        <v>84</v>
      </c>
      <c r="B39" s="190"/>
      <c r="C39" s="190"/>
      <c r="D39" s="190">
        <v>3</v>
      </c>
      <c r="E39" s="194" t="s">
        <v>1307</v>
      </c>
      <c r="F39" s="82"/>
    </row>
    <row r="40" spans="1:6" x14ac:dyDescent="0.45">
      <c r="A40" s="193" t="s">
        <v>85</v>
      </c>
      <c r="B40" s="190"/>
      <c r="C40" s="190"/>
      <c r="D40" s="190">
        <v>3</v>
      </c>
      <c r="E40" s="194" t="s">
        <v>1307</v>
      </c>
      <c r="F40" s="82"/>
    </row>
    <row r="41" spans="1:6" x14ac:dyDescent="0.45">
      <c r="A41" s="193" t="s">
        <v>86</v>
      </c>
      <c r="B41" s="190"/>
      <c r="C41" s="190"/>
      <c r="D41" s="190">
        <v>3</v>
      </c>
      <c r="E41" s="194" t="s">
        <v>1309</v>
      </c>
      <c r="F41" s="82"/>
    </row>
    <row r="42" spans="1:6" x14ac:dyDescent="0.45">
      <c r="A42" s="193" t="s">
        <v>87</v>
      </c>
      <c r="B42" s="190"/>
      <c r="C42" s="190"/>
      <c r="D42" s="190">
        <v>3</v>
      </c>
      <c r="E42" s="194" t="s">
        <v>1307</v>
      </c>
      <c r="F42" s="82"/>
    </row>
    <row r="43" spans="1:6" x14ac:dyDescent="0.45">
      <c r="A43" s="196" t="s">
        <v>88</v>
      </c>
      <c r="B43" s="190" t="s">
        <v>68</v>
      </c>
      <c r="C43" s="190"/>
      <c r="D43" s="190" t="s">
        <v>1314</v>
      </c>
      <c r="E43" s="192" t="s">
        <v>70</v>
      </c>
      <c r="F43" s="82"/>
    </row>
    <row r="44" spans="1:6" ht="49.5" x14ac:dyDescent="0.45">
      <c r="A44" s="193" t="s">
        <v>89</v>
      </c>
      <c r="B44" s="190"/>
      <c r="C44" s="192" t="s">
        <v>1315</v>
      </c>
      <c r="D44" s="190">
        <v>2</v>
      </c>
      <c r="E44" s="194" t="s">
        <v>1309</v>
      </c>
      <c r="F44" s="82"/>
    </row>
    <row r="45" spans="1:6" ht="66" x14ac:dyDescent="0.45">
      <c r="A45" s="193" t="s">
        <v>90</v>
      </c>
      <c r="B45" s="190"/>
      <c r="C45" s="192" t="s">
        <v>1310</v>
      </c>
      <c r="D45" s="190">
        <v>0</v>
      </c>
      <c r="E45" s="194" t="s">
        <v>1311</v>
      </c>
      <c r="F45" s="82"/>
    </row>
    <row r="46" spans="1:6" x14ac:dyDescent="0.45">
      <c r="A46" s="193" t="s">
        <v>91</v>
      </c>
      <c r="B46" s="190"/>
      <c r="C46" s="192"/>
      <c r="D46" s="190">
        <v>3</v>
      </c>
      <c r="E46" s="194" t="s">
        <v>1307</v>
      </c>
      <c r="F46" s="82"/>
    </row>
    <row r="47" spans="1:6" ht="29" x14ac:dyDescent="0.45">
      <c r="A47" s="193" t="s">
        <v>92</v>
      </c>
      <c r="B47" s="190"/>
      <c r="C47" s="190"/>
      <c r="D47" s="190">
        <v>3</v>
      </c>
      <c r="E47" s="194" t="s">
        <v>1307</v>
      </c>
      <c r="F47" s="82"/>
    </row>
    <row r="48" spans="1:6" x14ac:dyDescent="0.45">
      <c r="A48" s="193" t="s">
        <v>93</v>
      </c>
      <c r="B48" s="190"/>
      <c r="C48" s="190"/>
      <c r="D48" s="190">
        <v>3</v>
      </c>
      <c r="E48" s="194" t="s">
        <v>1307</v>
      </c>
      <c r="F48" s="82"/>
    </row>
    <row r="49" spans="1:8" x14ac:dyDescent="0.45">
      <c r="A49" s="193" t="s">
        <v>94</v>
      </c>
      <c r="B49" s="190"/>
      <c r="C49" s="190"/>
      <c r="D49" s="190">
        <v>3</v>
      </c>
      <c r="E49" s="194" t="s">
        <v>1307</v>
      </c>
      <c r="F49" s="82"/>
    </row>
    <row r="50" spans="1:8" x14ac:dyDescent="0.45">
      <c r="A50" s="193" t="s">
        <v>95</v>
      </c>
      <c r="B50" s="190"/>
      <c r="C50" s="190"/>
      <c r="D50" s="190">
        <v>3</v>
      </c>
      <c r="E50" s="194" t="s">
        <v>1307</v>
      </c>
      <c r="F50" s="82"/>
    </row>
    <row r="51" spans="1:8" x14ac:dyDescent="0.45">
      <c r="A51" s="196" t="s">
        <v>96</v>
      </c>
      <c r="B51" s="190" t="s">
        <v>68</v>
      </c>
      <c r="C51" s="190"/>
      <c r="D51" s="191">
        <v>43988</v>
      </c>
      <c r="E51" s="192" t="s">
        <v>70</v>
      </c>
      <c r="F51" s="82"/>
    </row>
    <row r="52" spans="1:8" x14ac:dyDescent="0.45">
      <c r="A52" s="193" t="s">
        <v>97</v>
      </c>
      <c r="B52" s="190"/>
      <c r="C52" s="190"/>
      <c r="D52" s="190">
        <v>3</v>
      </c>
      <c r="E52" s="194" t="s">
        <v>1307</v>
      </c>
      <c r="F52" s="82"/>
    </row>
    <row r="53" spans="1:8" x14ac:dyDescent="0.45">
      <c r="A53" s="193" t="s">
        <v>112</v>
      </c>
      <c r="B53" s="190"/>
      <c r="C53" s="195"/>
      <c r="D53" s="197">
        <v>3</v>
      </c>
      <c r="E53" s="198" t="s">
        <v>1309</v>
      </c>
      <c r="F53" s="82"/>
    </row>
    <row r="54" spans="1:8" x14ac:dyDescent="0.45">
      <c r="A54" s="196" t="s">
        <v>98</v>
      </c>
      <c r="B54" s="190" t="s">
        <v>68</v>
      </c>
      <c r="C54" s="190"/>
      <c r="D54" s="191">
        <v>43622</v>
      </c>
      <c r="E54" s="192" t="s">
        <v>70</v>
      </c>
      <c r="F54" s="82"/>
    </row>
    <row r="55" spans="1:8" x14ac:dyDescent="0.45">
      <c r="A55" s="193" t="s">
        <v>99</v>
      </c>
      <c r="B55" s="190"/>
      <c r="C55" s="190"/>
      <c r="D55" s="190">
        <v>3</v>
      </c>
      <c r="E55" s="194" t="s">
        <v>1307</v>
      </c>
      <c r="F55" s="82"/>
    </row>
    <row r="56" spans="1:8" x14ac:dyDescent="0.45">
      <c r="A56" s="193" t="s">
        <v>100</v>
      </c>
      <c r="B56" s="190"/>
      <c r="C56" s="190"/>
      <c r="D56" s="199" t="s">
        <v>1311</v>
      </c>
      <c r="E56" s="194" t="s">
        <v>1309</v>
      </c>
      <c r="F56" s="82"/>
    </row>
    <row r="57" spans="1:8" ht="29" x14ac:dyDescent="0.45">
      <c r="A57" s="193" t="s">
        <v>101</v>
      </c>
      <c r="B57" s="190"/>
      <c r="C57" s="190"/>
      <c r="D57" s="199" t="s">
        <v>1311</v>
      </c>
      <c r="E57" s="194" t="s">
        <v>1309</v>
      </c>
      <c r="F57" s="82"/>
    </row>
    <row r="58" spans="1:8" x14ac:dyDescent="0.45">
      <c r="A58" s="193" t="s">
        <v>102</v>
      </c>
      <c r="B58" s="190"/>
      <c r="C58" s="190"/>
      <c r="D58" s="190">
        <v>3</v>
      </c>
      <c r="E58" s="194" t="s">
        <v>1307</v>
      </c>
      <c r="F58" s="82"/>
    </row>
    <row r="59" spans="1:8" x14ac:dyDescent="0.45">
      <c r="A59" s="196" t="s">
        <v>103</v>
      </c>
      <c r="B59" s="310"/>
      <c r="C59" s="311"/>
      <c r="D59" s="200"/>
      <c r="E59" s="201" t="s">
        <v>70</v>
      </c>
      <c r="F59" s="82"/>
    </row>
    <row r="60" spans="1:8" x14ac:dyDescent="0.45">
      <c r="A60" s="39" t="s">
        <v>104</v>
      </c>
      <c r="B60" s="82"/>
      <c r="C60" s="82"/>
      <c r="D60" s="82"/>
      <c r="E60" s="82"/>
      <c r="F60" s="82"/>
    </row>
    <row r="61" spans="1:8" ht="14.5" customHeight="1" x14ac:dyDescent="0.45">
      <c r="A61" s="309" t="s">
        <v>105</v>
      </c>
      <c r="B61" s="309"/>
      <c r="C61" s="309"/>
      <c r="D61" s="309"/>
      <c r="E61" s="309"/>
      <c r="F61" s="83"/>
      <c r="G61" s="83"/>
      <c r="H61" s="83"/>
    </row>
    <row r="62" spans="1:8" ht="30.5" customHeight="1" x14ac:dyDescent="0.45">
      <c r="A62" s="309"/>
      <c r="B62" s="309"/>
      <c r="C62" s="309"/>
      <c r="D62" s="309"/>
      <c r="E62" s="309"/>
      <c r="F62" s="83"/>
      <c r="G62" s="83"/>
      <c r="H62" s="83"/>
    </row>
    <row r="63" spans="1:8" x14ac:dyDescent="0.45">
      <c r="A63" s="83"/>
      <c r="B63" s="83"/>
      <c r="C63" s="83"/>
      <c r="D63" s="83"/>
      <c r="E63" s="83"/>
      <c r="F63" s="83"/>
      <c r="G63" s="83"/>
      <c r="H63" s="83"/>
    </row>
    <row r="64" spans="1:8" x14ac:dyDescent="0.45">
      <c r="A64" s="84"/>
      <c r="B64" s="84"/>
      <c r="C64" s="84"/>
      <c r="D64" s="84"/>
      <c r="E64" s="84"/>
      <c r="F64" s="84"/>
      <c r="G64" s="84"/>
      <c r="H64" s="84"/>
    </row>
    <row r="65" spans="1:8" x14ac:dyDescent="0.45">
      <c r="A65" s="34" t="s">
        <v>113</v>
      </c>
      <c r="B65" s="83"/>
      <c r="C65" s="83"/>
      <c r="D65" s="40"/>
      <c r="E65" s="40"/>
      <c r="F65" s="40"/>
      <c r="G65" s="40"/>
      <c r="H65" s="84"/>
    </row>
    <row r="66" spans="1:8" x14ac:dyDescent="0.45">
      <c r="A66" s="34" t="s">
        <v>114</v>
      </c>
      <c r="B66" s="83"/>
      <c r="C66" s="83"/>
      <c r="D66" s="40"/>
      <c r="E66" s="40"/>
      <c r="F66" s="40"/>
      <c r="G66" s="40"/>
      <c r="H66" s="84"/>
    </row>
    <row r="67" spans="1:8" x14ac:dyDescent="0.45">
      <c r="A67" s="34" t="s">
        <v>106</v>
      </c>
      <c r="B67" s="83"/>
      <c r="C67" s="83"/>
      <c r="D67" s="83"/>
      <c r="E67" s="83"/>
      <c r="F67" s="40"/>
      <c r="G67" s="40"/>
      <c r="H67" s="84"/>
    </row>
    <row r="68" spans="1:8" x14ac:dyDescent="0.45">
      <c r="A68" s="7" t="s">
        <v>107</v>
      </c>
      <c r="B68" s="83"/>
      <c r="C68" s="83"/>
      <c r="D68" s="83"/>
      <c r="E68" s="83"/>
      <c r="F68" s="83"/>
      <c r="G68" s="83"/>
      <c r="H68" s="84"/>
    </row>
    <row r="69" spans="1:8" x14ac:dyDescent="0.45">
      <c r="A69" s="7" t="s">
        <v>108</v>
      </c>
      <c r="B69" s="83"/>
      <c r="C69" s="83"/>
      <c r="D69" s="83"/>
      <c r="E69" s="83"/>
      <c r="F69" s="83"/>
      <c r="G69" s="83"/>
      <c r="H69" s="84"/>
    </row>
    <row r="70" spans="1:8" x14ac:dyDescent="0.45">
      <c r="A70" s="7" t="s">
        <v>109</v>
      </c>
      <c r="B70" s="83"/>
      <c r="C70" s="83"/>
      <c r="D70" s="83"/>
      <c r="E70" s="83"/>
      <c r="F70" s="83"/>
      <c r="G70" s="83"/>
      <c r="H70" s="84"/>
    </row>
    <row r="71" spans="1:8" x14ac:dyDescent="0.45">
      <c r="A71" s="41" t="s">
        <v>110</v>
      </c>
      <c r="B71" s="40"/>
      <c r="C71" s="40"/>
      <c r="D71" s="40"/>
      <c r="E71" s="40"/>
      <c r="F71" s="40"/>
      <c r="G71" s="40"/>
      <c r="H71" s="84"/>
    </row>
    <row r="72" spans="1:8" x14ac:dyDescent="0.45">
      <c r="A72" s="7" t="s">
        <v>111</v>
      </c>
      <c r="B72" s="83"/>
      <c r="C72" s="83"/>
      <c r="D72" s="83"/>
      <c r="E72" s="83"/>
      <c r="F72" s="83"/>
      <c r="G72" s="83"/>
      <c r="H72" s="84"/>
    </row>
    <row r="75" spans="1:8" x14ac:dyDescent="0.45">
      <c r="A75" s="88" t="s">
        <v>197</v>
      </c>
      <c r="B75" s="89"/>
      <c r="C75" s="90"/>
    </row>
    <row r="76" spans="1:8" ht="29" x14ac:dyDescent="0.45">
      <c r="A76" s="92" t="s">
        <v>290</v>
      </c>
      <c r="B76" s="290" t="s">
        <v>2327</v>
      </c>
      <c r="C76" s="290"/>
      <c r="D76" s="290"/>
      <c r="E76" s="290"/>
    </row>
    <row r="77" spans="1:8" ht="43.5" x14ac:dyDescent="0.45">
      <c r="A77" s="92" t="s">
        <v>291</v>
      </c>
      <c r="B77" s="290" t="s">
        <v>2300</v>
      </c>
      <c r="C77" s="290"/>
      <c r="D77" s="290"/>
      <c r="E77" s="290"/>
    </row>
  </sheetData>
  <mergeCells count="11">
    <mergeCell ref="B76:E76"/>
    <mergeCell ref="B77:E77"/>
    <mergeCell ref="A61:E62"/>
    <mergeCell ref="B59:C59"/>
    <mergeCell ref="D20:E20"/>
    <mergeCell ref="D21:E21"/>
    <mergeCell ref="A22:A23"/>
    <mergeCell ref="B22:C23"/>
    <mergeCell ref="D22:D23"/>
    <mergeCell ref="E22:E23"/>
    <mergeCell ref="A20:A2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44"/>
  <sheetViews>
    <sheetView zoomScale="70" zoomScaleNormal="70" workbookViewId="0">
      <selection activeCell="C27" sqref="C27"/>
    </sheetView>
  </sheetViews>
  <sheetFormatPr defaultColWidth="8.81640625" defaultRowHeight="14.5" x14ac:dyDescent="0.35"/>
  <cols>
    <col min="1" max="1" width="16.453125" customWidth="1"/>
    <col min="2" max="2" width="19.81640625" customWidth="1"/>
  </cols>
  <sheetData>
    <row r="1" spans="1:1" s="72" customFormat="1" ht="15" x14ac:dyDescent="0.4">
      <c r="A1" s="78" t="s">
        <v>201</v>
      </c>
    </row>
    <row r="2" spans="1:1" s="72" customFormat="1" ht="15" x14ac:dyDescent="0.4">
      <c r="A2" s="78" t="s">
        <v>215</v>
      </c>
    </row>
    <row r="3" spans="1:1" ht="18" x14ac:dyDescent="0.5">
      <c r="A3" s="6" t="s">
        <v>282</v>
      </c>
    </row>
    <row r="12" spans="1:1" ht="18" x14ac:dyDescent="0.5">
      <c r="A12" s="6" t="s">
        <v>283</v>
      </c>
    </row>
    <row r="22" spans="1:1" ht="18" x14ac:dyDescent="0.5">
      <c r="A22" s="6" t="s">
        <v>284</v>
      </c>
    </row>
    <row r="41" spans="1:3" ht="16.5" x14ac:dyDescent="0.35">
      <c r="A41" s="88" t="s">
        <v>197</v>
      </c>
      <c r="B41" s="89"/>
      <c r="C41" s="90"/>
    </row>
    <row r="42" spans="1:3" ht="72.5" x14ac:dyDescent="0.45">
      <c r="A42" s="92" t="s">
        <v>279</v>
      </c>
      <c r="B42" s="237" t="s">
        <v>2283</v>
      </c>
      <c r="C42" s="81"/>
    </row>
    <row r="43" spans="1:3" ht="116" x14ac:dyDescent="0.4">
      <c r="A43" s="92" t="s">
        <v>280</v>
      </c>
      <c r="B43" s="237" t="s">
        <v>2326</v>
      </c>
      <c r="C43" s="8"/>
    </row>
    <row r="44" spans="1:3" ht="377" x14ac:dyDescent="0.35">
      <c r="A44" s="92" t="s">
        <v>281</v>
      </c>
      <c r="B44" s="237" t="s">
        <v>2284</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B2" sqref="B2"/>
    </sheetView>
  </sheetViews>
  <sheetFormatPr defaultColWidth="8.81640625" defaultRowHeight="16.5" x14ac:dyDescent="0.45"/>
  <cols>
    <col min="1" max="1" width="48.36328125" style="81" customWidth="1"/>
    <col min="2" max="2" width="80.1796875" style="81" customWidth="1"/>
    <col min="3" max="16384" width="8.81640625" style="81"/>
  </cols>
  <sheetData>
    <row r="1" spans="1:2" ht="18.5" thickBot="1" x14ac:dyDescent="0.5">
      <c r="A1" s="288" t="s">
        <v>186</v>
      </c>
      <c r="B1" s="289"/>
    </row>
    <row r="2" spans="1:2" ht="17" thickBot="1" x14ac:dyDescent="0.5">
      <c r="A2" s="66" t="s">
        <v>187</v>
      </c>
      <c r="B2" s="67" t="s">
        <v>188</v>
      </c>
    </row>
    <row r="3" spans="1:2" x14ac:dyDescent="0.45">
      <c r="A3" s="93" t="s">
        <v>274</v>
      </c>
      <c r="B3" s="86"/>
    </row>
    <row r="4" spans="1:2" ht="169.5" thickBot="1" x14ac:dyDescent="0.5">
      <c r="A4" s="87" t="str">
        <f>'1(Data)'!A89</f>
        <v>1A) Volume and coverage of available data</v>
      </c>
      <c r="B4" s="87" t="str">
        <f>'1(Data)'!B89</f>
        <v>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During the period we competed the update from platforms providing currents (U, V and U+V). For this indicator we are not using proposed figures (i.e. areas in Km^2 - line 45): are we are dealing with georeferred data and we need to use to bounding box shapes (to note data Atlantic is covering from north to south from Europe-Africa to America).  For indicator 1.B the unit of download is measured in platforms (in coherence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The template was slightly modified to facilitate the computation of the %variation for the reporting period</v>
      </c>
    </row>
    <row r="5" spans="1:2" ht="117.5" thickBot="1" x14ac:dyDescent="0.5">
      <c r="A5" s="87" t="str">
        <f>'1(Data)'!A90</f>
        <v>1B) Usage of data in this quarter</v>
      </c>
      <c r="B5" s="169" t="str">
        <f>'1(Data)'!B90</f>
        <v>As anticipated in the preiovious report we set up a new system to monitor and report the volume of downloaded data. The system is monitoring all the EMODnet Physics delivery channels but the mapviewer which, for the download, rely on the ERDDAP. As reported in 2B the overall amount of downloaded data from ERDDAP is 708 GB. At the moment it is not possible to have the real amount of downloaded data per theme from the mapviewer, anyhow if we consider that the map manual download is 1% of the ERDDAP+map manual download (2B col F), if we assign to the map download 1% of the downloaded volume of data (from ERDDAP), we can estimate the total volume downloaded per themes (1B col D). Concerning the figures, in this quarter we recorded a general decrease in the use of the system. The use of WMS/WFS layers (GeoServer) is tracked and (only) reported under 2B.</v>
      </c>
    </row>
    <row r="6" spans="1:2" ht="26.5" thickBot="1" x14ac:dyDescent="0.5">
      <c r="A6" s="94" t="s">
        <v>275</v>
      </c>
      <c r="B6" s="73"/>
    </row>
    <row r="7" spans="1:2" ht="104.5" thickBot="1" x14ac:dyDescent="0.5">
      <c r="A7" s="73" t="str">
        <f>'2(Products)'!A53</f>
        <v>2A) Volume and coverage of available data products</v>
      </c>
      <c r="B7" s="73" t="str">
        <f>'2(Products)'!B53</f>
        <v>EMODnet Physics organizes data and products together threfore the volume of data for theme is the same as 1A (but the them ice). Apart from the European Under Water Noise Register and the TSM that only covering Europe (100% of the availble information) the other products offer global coverage. EP_MAP_WAVE_001 is covering only MED for the moment. Trends are negative because we decided not to count the various data collections that are availble  @ "map.emodnet-physics.eu" because there is not yet a direct entry to the given data collection (e.g. all the ARGO data), while we are now counting only the products or collection with a given queriable url (e.g. the products on the map viewer).</v>
      </c>
    </row>
    <row r="8" spans="1:2" ht="78.5" thickBot="1" x14ac:dyDescent="0.5">
      <c r="A8" s="73" t="str">
        <f>'2(Products)'!A54</f>
        <v>2B) Usage of data products in this quarter</v>
      </c>
      <c r="B8" s="73" t="str">
        <f>'2(Products)'!B54</f>
        <v>The mapviewer and the products pages accessible under the "Products" section are monitored in terms of visits (by matomo). This makes also possible to understand the interactions of the users and the products theme. For the reporting period we recorded a particular interest ifor the just released update of the EP_MAP_TEMP_001 and for Sea Level products. ERDDAP is monitored both in terms of visit to the erddap landing page (matomo) and in terms of transactions (downloads - by logs). THREDDS and GeoSERVER are both monitored in terms of logs.</v>
      </c>
    </row>
    <row r="9" spans="1:2" ht="26.5" thickBot="1" x14ac:dyDescent="0.5">
      <c r="A9" s="68" t="str">
        <f>'3(Data providers)'!A233</f>
        <v>3) Organisations supplying/ approached to supply data anad data products</v>
      </c>
      <c r="B9" s="68" t="str">
        <f>'3(Data providers)'!B233</f>
        <v>During the period we approached several river providers and it was possible to link and include many new data. The JRC TAD inclusion was  completed.</v>
      </c>
    </row>
    <row r="10" spans="1:2" ht="52.5" thickBot="1" x14ac:dyDescent="0.5">
      <c r="A10" s="69" t="str">
        <f>'4(Web services)'!A17</f>
        <v>4) Online 'Web' interfaces to access or view data</v>
      </c>
      <c r="B10" s="69" t="str">
        <f>'4(Web services)'!B17</f>
        <v>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v>
      </c>
    </row>
    <row r="11" spans="1:2" ht="91.5" thickBot="1" x14ac:dyDescent="0.5">
      <c r="A11" s="68" t="str">
        <f>'5(User stats)&amp;6(Use case stats)'!A128</f>
        <v>5) Statistics on information volunteered through download forms</v>
      </c>
      <c r="B11" s="68" t="str">
        <f>'5(User stats)&amp;6(Use case stats)'!B128</f>
        <v xml:space="preserve">During the period we collected data on 74 new users. It is important to remember that the number of users here reported is only a limited number of the EMODnet Physics users and the form is asked to be filled only to users accessing for the first time to data that requires authentication (i.e. coastal data older than 60 days). The majority of EMODnet Physics data are downloadable without any authentication. Academia represents the majority about 64% in the period,  the users from business/private is stable (around 20%), then Gov (about 10%) and NGO and others the remaining part. </v>
      </c>
    </row>
    <row r="12" spans="1:2" ht="39.5" thickBot="1" x14ac:dyDescent="0.5">
      <c r="A12" s="69" t="str">
        <f>'5(User stats)&amp;6(Use case stats)'!A129</f>
        <v>6) Published use cases</v>
      </c>
      <c r="B12" s="69" t="str">
        <f>'5(User stats)&amp;6(Use case stats)'!B129</f>
        <v>Use cases are providing examples of how EMODnet Physics data can be used for both private and public downstream applications. The one about Wave Model (DHI) is by far the most read. We also recorded hits of use cases that have been mentioned during the EMODnet Jamboree.</v>
      </c>
    </row>
    <row r="13" spans="1:2" ht="17" thickBot="1" x14ac:dyDescent="0.5">
      <c r="A13" s="68" t="str">
        <f>'8(User friendliness)'!A76</f>
        <v>8.1) Technical monitoring</v>
      </c>
      <c r="B13" s="68" t="str">
        <f>'8(User friendliness)'!B76</f>
        <v>System is stable (uptime) we are keeping working to improve the average response time.</v>
      </c>
    </row>
    <row r="14" spans="1:2" ht="26.5" thickBot="1" x14ac:dyDescent="0.5">
      <c r="A14" s="69" t="str">
        <f>'8(User friendliness)'!A77</f>
        <v>8.2) Visual Harmonisation score</v>
      </c>
      <c r="B14" s="69" t="str">
        <f>'8(User friendliness)'!B77</f>
        <v>There is not any major update on the landing page for the period, but the inclusion of the news about the EMODnet Jamboree call for posters. There are still 2 minor fixes to be done on the page footer.</v>
      </c>
    </row>
    <row r="15" spans="1:2" ht="17" thickBot="1" x14ac:dyDescent="0.5">
      <c r="A15" s="68" t="str">
        <f>'9-10-11(User stats)'!A42</f>
        <v>9) Visibility &amp; analytics for web pages</v>
      </c>
      <c r="B15" s="68" t="str">
        <f>'9-10-11(User stats)'!B42</f>
        <v xml:space="preserve">EMODnet Physics mapviewer is by far the most used interface with an steady trend. </v>
      </c>
    </row>
    <row r="16" spans="1:2" ht="26.5" thickBot="1" x14ac:dyDescent="0.5">
      <c r="A16" s="69" t="str">
        <f>'9-10-11(User stats)'!A43</f>
        <v>10) Visibility &amp; analytics for web sections</v>
      </c>
      <c r="B16" s="69" t="str">
        <f>'9-10-11(User stats)'!B43</f>
        <v xml:space="preserve">After the peak recorded in the 4th quarter 2021,  the analytics for the web section shows an average quarterly interaction from circa 2.5K users. </v>
      </c>
    </row>
    <row r="17" spans="1:2" ht="78.5" thickBot="1" x14ac:dyDescent="0.5">
      <c r="A17" s="68" t="str">
        <f>'9-10-11(User stats)'!A44</f>
        <v>11) Average visit duration for web pages</v>
      </c>
      <c r="B17" s="68" t="str">
        <f>'9-10-11(User stats)'!B44</f>
        <v>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It is worth noting that the use of the system increased when we organized major events (e.g. in December there was the launch of the Arctic Data Portal)</v>
      </c>
    </row>
    <row r="18" spans="1:2" x14ac:dyDescent="0.45">
      <c r="A18" s="70"/>
    </row>
    <row r="19" spans="1:2" x14ac:dyDescent="0.45">
      <c r="A19" s="4"/>
    </row>
    <row r="20" spans="1:2" x14ac:dyDescent="0.45">
      <c r="A20" s="4"/>
    </row>
    <row r="21" spans="1:2" x14ac:dyDescent="0.45">
      <c r="A21" s="4"/>
    </row>
    <row r="22" spans="1:2" x14ac:dyDescent="0.45">
      <c r="A22" s="4"/>
    </row>
    <row r="23" spans="1:2" x14ac:dyDescent="0.45">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90"/>
  <sheetViews>
    <sheetView topLeftCell="A36" zoomScale="108" zoomScaleNormal="110" workbookViewId="0">
      <selection activeCell="Q69" sqref="Q69"/>
    </sheetView>
  </sheetViews>
  <sheetFormatPr defaultColWidth="9.1796875" defaultRowHeight="16.5" x14ac:dyDescent="0.35"/>
  <cols>
    <col min="1" max="1" width="33" style="46" customWidth="1"/>
    <col min="2" max="2" width="16.6328125" style="46" customWidth="1"/>
    <col min="3" max="3" width="14.453125" style="46" customWidth="1"/>
    <col min="4" max="4" width="18" style="46" customWidth="1"/>
    <col min="5" max="5" width="17.81640625" style="46" customWidth="1"/>
    <col min="6" max="6" width="18.36328125" style="46" customWidth="1"/>
    <col min="7" max="7" width="14.81640625" style="46" customWidth="1"/>
    <col min="8" max="8" width="15" style="46" customWidth="1"/>
    <col min="9" max="9" width="16.36328125" style="46" customWidth="1"/>
    <col min="10" max="10" width="13" style="46" customWidth="1"/>
    <col min="11" max="11" width="18.81640625" style="46" customWidth="1"/>
    <col min="12" max="13" width="14.1796875" style="46" customWidth="1"/>
    <col min="14" max="14" width="15.1796875" style="46" customWidth="1"/>
    <col min="15" max="15" width="16.1796875" style="46" customWidth="1"/>
    <col min="16" max="16" width="24.81640625" style="46" customWidth="1"/>
    <col min="17" max="17" width="19.36328125" style="46" customWidth="1"/>
    <col min="18" max="18" width="20" style="46" customWidth="1"/>
    <col min="19" max="19" width="12.1796875" style="46" bestFit="1" customWidth="1"/>
    <col min="20" max="20" width="9.1796875" style="46"/>
    <col min="21" max="21" width="10.1796875" style="46" customWidth="1"/>
    <col min="22" max="22" width="12" style="46" customWidth="1"/>
    <col min="23" max="16384" width="9.1796875" style="46"/>
  </cols>
  <sheetData>
    <row r="1" spans="1:17" ht="18" x14ac:dyDescent="0.35">
      <c r="A1" s="45" t="s">
        <v>263</v>
      </c>
    </row>
    <row r="2" spans="1:17" s="81" customFormat="1" x14ac:dyDescent="0.45">
      <c r="A2" s="78" t="s">
        <v>216</v>
      </c>
    </row>
    <row r="3" spans="1:17" s="81" customFormat="1" x14ac:dyDescent="0.45">
      <c r="A3" s="78" t="s">
        <v>189</v>
      </c>
    </row>
    <row r="4" spans="1:17" s="72" customFormat="1" ht="15" x14ac:dyDescent="0.4">
      <c r="A4" s="78" t="s">
        <v>215</v>
      </c>
    </row>
    <row r="5" spans="1:17" s="56" customFormat="1" x14ac:dyDescent="0.35">
      <c r="A5" s="58" t="s">
        <v>264</v>
      </c>
    </row>
    <row r="6" spans="1:17" ht="32.25" customHeight="1" x14ac:dyDescent="0.4">
      <c r="A6" s="76" t="s">
        <v>37</v>
      </c>
      <c r="B6" s="76" t="s">
        <v>38</v>
      </c>
      <c r="C6" s="76" t="s">
        <v>53</v>
      </c>
      <c r="H6" s="47"/>
      <c r="I6" s="47"/>
      <c r="J6" s="47"/>
      <c r="K6" s="47"/>
      <c r="L6" s="47"/>
      <c r="M6" s="47"/>
      <c r="N6" s="47"/>
      <c r="O6" s="47"/>
      <c r="P6" s="47"/>
      <c r="Q6" s="47"/>
    </row>
    <row r="7" spans="1:17" ht="18" customHeight="1" x14ac:dyDescent="0.35">
      <c r="A7" s="245">
        <v>44377</v>
      </c>
      <c r="B7" s="48" t="s">
        <v>6</v>
      </c>
      <c r="C7" s="48" t="s">
        <v>314</v>
      </c>
      <c r="E7" s="47"/>
      <c r="F7" s="47"/>
      <c r="G7" s="47"/>
      <c r="H7" s="47"/>
      <c r="I7" s="47"/>
      <c r="J7" s="47"/>
      <c r="K7" s="47"/>
      <c r="L7" s="47"/>
      <c r="M7" s="47"/>
      <c r="N7" s="47"/>
      <c r="O7" s="47"/>
      <c r="P7" s="47"/>
      <c r="Q7" s="47"/>
    </row>
    <row r="8" spans="1:17" x14ac:dyDescent="0.35">
      <c r="B8" s="96"/>
      <c r="C8" s="96"/>
      <c r="D8" s="96"/>
    </row>
    <row r="9" spans="1:17" ht="72.5" x14ac:dyDescent="0.4">
      <c r="A9" s="25" t="s">
        <v>227</v>
      </c>
      <c r="B9" s="32" t="s">
        <v>294</v>
      </c>
      <c r="C9" s="32" t="s">
        <v>306</v>
      </c>
      <c r="D9" s="32" t="s">
        <v>310</v>
      </c>
      <c r="E9" s="32" t="s">
        <v>312</v>
      </c>
      <c r="F9" s="32" t="s">
        <v>1341</v>
      </c>
      <c r="G9" s="235" t="s">
        <v>2274</v>
      </c>
    </row>
    <row r="10" spans="1:17" x14ac:dyDescent="0.35">
      <c r="A10" s="100" t="s">
        <v>316</v>
      </c>
      <c r="B10" s="50">
        <v>886503</v>
      </c>
      <c r="C10" s="50">
        <v>883762</v>
      </c>
      <c r="D10" s="128">
        <f>(B10-C10)/C10</f>
        <v>3.1015137559659727E-3</v>
      </c>
      <c r="E10" s="50">
        <v>215</v>
      </c>
      <c r="F10" s="50">
        <v>185.42</v>
      </c>
    </row>
    <row r="11" spans="1:17" x14ac:dyDescent="0.35">
      <c r="A11" s="100" t="s">
        <v>317</v>
      </c>
      <c r="B11" s="50">
        <v>793959</v>
      </c>
      <c r="C11" s="50">
        <v>793023</v>
      </c>
      <c r="D11" s="128">
        <f t="shared" ref="D11:D20" si="0">(B11-C11)/C11</f>
        <v>1.1802936358718474E-3</v>
      </c>
      <c r="E11" s="50">
        <v>466</v>
      </c>
      <c r="F11" s="50">
        <v>433.33</v>
      </c>
    </row>
    <row r="12" spans="1:17" x14ac:dyDescent="0.35">
      <c r="A12" s="100" t="s">
        <v>318</v>
      </c>
      <c r="B12" s="50">
        <v>149703</v>
      </c>
      <c r="C12" s="50">
        <v>6688</v>
      </c>
      <c r="D12" s="128">
        <f t="shared" si="0"/>
        <v>21.383821770334929</v>
      </c>
      <c r="E12" s="50">
        <v>269.02</v>
      </c>
      <c r="F12" s="50">
        <v>152.94</v>
      </c>
    </row>
    <row r="13" spans="1:17" x14ac:dyDescent="0.35">
      <c r="A13" s="100" t="s">
        <v>319</v>
      </c>
      <c r="B13" s="50">
        <v>97983</v>
      </c>
      <c r="C13" s="50">
        <v>97870</v>
      </c>
      <c r="D13" s="128">
        <f t="shared" si="0"/>
        <v>1.1545928272197812E-3</v>
      </c>
      <c r="E13" s="50">
        <v>27.16</v>
      </c>
      <c r="F13" s="50">
        <v>16.7</v>
      </c>
    </row>
    <row r="14" spans="1:17" x14ac:dyDescent="0.35">
      <c r="A14" s="100" t="s">
        <v>320</v>
      </c>
      <c r="B14" s="50">
        <v>4692</v>
      </c>
      <c r="C14" s="50">
        <v>4309</v>
      </c>
      <c r="D14" s="128">
        <f t="shared" si="0"/>
        <v>8.8883731724297976E-2</v>
      </c>
      <c r="E14" s="50">
        <v>90.64</v>
      </c>
      <c r="F14" s="50">
        <v>54.4</v>
      </c>
    </row>
    <row r="15" spans="1:17" x14ac:dyDescent="0.35">
      <c r="A15" s="100" t="s">
        <v>321</v>
      </c>
      <c r="B15" s="50">
        <v>14372</v>
      </c>
      <c r="C15" s="50">
        <v>12949</v>
      </c>
      <c r="D15" s="128">
        <f t="shared" si="0"/>
        <v>0.10989265580353695</v>
      </c>
      <c r="E15" s="50">
        <v>252.36</v>
      </c>
      <c r="F15" s="50">
        <v>246.8</v>
      </c>
    </row>
    <row r="16" spans="1:17" x14ac:dyDescent="0.35">
      <c r="A16" s="100" t="s">
        <v>328</v>
      </c>
      <c r="B16" s="50">
        <v>208305</v>
      </c>
      <c r="C16" s="50">
        <v>208041</v>
      </c>
      <c r="D16" s="128">
        <f t="shared" si="0"/>
        <v>1.2689806336251028E-3</v>
      </c>
      <c r="E16" s="50">
        <v>106.5</v>
      </c>
      <c r="F16" s="50">
        <v>65</v>
      </c>
    </row>
    <row r="17" spans="1:22" x14ac:dyDescent="0.35">
      <c r="A17" s="100" t="s">
        <v>323</v>
      </c>
      <c r="B17" s="50">
        <v>1758</v>
      </c>
      <c r="C17" s="50">
        <v>1465</v>
      </c>
      <c r="D17" s="128">
        <f t="shared" si="0"/>
        <v>0.2</v>
      </c>
      <c r="E17" s="50">
        <v>90.23</v>
      </c>
      <c r="F17" s="50">
        <v>75.2</v>
      </c>
    </row>
    <row r="18" spans="1:22" x14ac:dyDescent="0.35">
      <c r="A18" s="100" t="s">
        <v>324</v>
      </c>
      <c r="B18" s="50">
        <v>1902</v>
      </c>
      <c r="C18" s="50">
        <v>1771</v>
      </c>
      <c r="D18" s="128">
        <f t="shared" si="0"/>
        <v>7.3969508752117441E-2</v>
      </c>
      <c r="E18" s="50">
        <v>336.41</v>
      </c>
      <c r="F18" s="50">
        <v>205.3</v>
      </c>
    </row>
    <row r="19" spans="1:22" x14ac:dyDescent="0.35">
      <c r="A19" s="100" t="s">
        <v>325</v>
      </c>
      <c r="B19" s="50">
        <v>877</v>
      </c>
      <c r="C19" s="50">
        <v>665</v>
      </c>
      <c r="D19" s="128">
        <f t="shared" si="0"/>
        <v>0.31879699248120302</v>
      </c>
      <c r="E19" s="50">
        <v>72.34</v>
      </c>
      <c r="F19" s="50">
        <v>78.900000000000006</v>
      </c>
    </row>
    <row r="20" spans="1:22" x14ac:dyDescent="0.35">
      <c r="A20" s="100" t="s">
        <v>326</v>
      </c>
      <c r="B20" s="50">
        <v>4</v>
      </c>
      <c r="C20" s="50">
        <v>3</v>
      </c>
      <c r="D20" s="128">
        <f t="shared" si="0"/>
        <v>0.33333333333333331</v>
      </c>
      <c r="E20" s="50">
        <v>7</v>
      </c>
      <c r="F20" s="50">
        <v>7</v>
      </c>
    </row>
    <row r="21" spans="1:22" x14ac:dyDescent="0.35">
      <c r="A21" s="100" t="s">
        <v>327</v>
      </c>
      <c r="B21" s="50"/>
      <c r="C21" s="50">
        <v>0</v>
      </c>
      <c r="D21" s="128">
        <v>0</v>
      </c>
      <c r="E21" s="50"/>
      <c r="F21" s="50">
        <v>0</v>
      </c>
    </row>
    <row r="22" spans="1:22" customFormat="1" ht="14.5" x14ac:dyDescent="0.35">
      <c r="P22" s="254"/>
      <c r="Q22" s="254"/>
      <c r="R22" s="254"/>
      <c r="S22" s="254"/>
      <c r="T22" s="254"/>
      <c r="U22" s="254"/>
      <c r="V22" s="254"/>
    </row>
    <row r="23" spans="1:22" customFormat="1" ht="18" x14ac:dyDescent="0.5">
      <c r="B23" s="292" t="s">
        <v>298</v>
      </c>
      <c r="C23" s="293"/>
      <c r="D23" s="293"/>
      <c r="E23" s="293"/>
      <c r="F23" s="293"/>
      <c r="G23" s="293"/>
      <c r="H23" s="293"/>
      <c r="I23" s="293"/>
      <c r="J23" s="293"/>
      <c r="K23" s="293"/>
      <c r="L23" s="293"/>
      <c r="M23" s="293"/>
      <c r="N23" s="293"/>
      <c r="O23" s="293"/>
      <c r="P23" s="291"/>
      <c r="Q23" s="291"/>
      <c r="R23" s="291"/>
      <c r="S23" s="291"/>
      <c r="T23" s="291"/>
      <c r="U23" s="291"/>
      <c r="V23" s="291"/>
    </row>
    <row r="24" spans="1:22" customFormat="1" ht="22.5" x14ac:dyDescent="0.4">
      <c r="A24" s="250" t="s">
        <v>1441</v>
      </c>
      <c r="B24" s="294" t="s">
        <v>261</v>
      </c>
      <c r="C24" s="295"/>
      <c r="D24" s="294" t="s">
        <v>129</v>
      </c>
      <c r="E24" s="295"/>
      <c r="F24" s="294" t="s">
        <v>118</v>
      </c>
      <c r="G24" s="295"/>
      <c r="H24" s="294" t="s">
        <v>119</v>
      </c>
      <c r="I24" s="295"/>
      <c r="J24" s="294" t="s">
        <v>120</v>
      </c>
      <c r="K24" s="295"/>
      <c r="L24" s="294" t="s">
        <v>121</v>
      </c>
      <c r="M24" s="295"/>
      <c r="N24" s="294" t="s">
        <v>122</v>
      </c>
      <c r="O24" s="296"/>
      <c r="P24" s="294" t="s">
        <v>2788</v>
      </c>
      <c r="Q24" s="295"/>
      <c r="R24" s="255"/>
      <c r="S24" s="255"/>
      <c r="T24" s="255"/>
      <c r="U24" s="255"/>
      <c r="V24" s="255"/>
    </row>
    <row r="25" spans="1:22" customFormat="1" ht="43.5" x14ac:dyDescent="0.4">
      <c r="A25" s="25" t="s">
        <v>311</v>
      </c>
      <c r="B25" s="5" t="s">
        <v>255</v>
      </c>
      <c r="C25" s="5" t="s">
        <v>256</v>
      </c>
      <c r="D25" s="5" t="s">
        <v>255</v>
      </c>
      <c r="E25" s="5" t="s">
        <v>256</v>
      </c>
      <c r="F25" s="5" t="s">
        <v>255</v>
      </c>
      <c r="G25" s="5" t="s">
        <v>256</v>
      </c>
      <c r="H25" s="5" t="s">
        <v>255</v>
      </c>
      <c r="I25" s="5" t="s">
        <v>256</v>
      </c>
      <c r="J25" s="5" t="s">
        <v>255</v>
      </c>
      <c r="K25" s="5" t="s">
        <v>256</v>
      </c>
      <c r="L25" s="5" t="s">
        <v>255</v>
      </c>
      <c r="M25" s="5" t="s">
        <v>256</v>
      </c>
      <c r="N25" s="5" t="s">
        <v>255</v>
      </c>
      <c r="O25" s="252" t="s">
        <v>256</v>
      </c>
      <c r="P25" s="5" t="s">
        <v>255</v>
      </c>
      <c r="Q25" s="5" t="s">
        <v>256</v>
      </c>
      <c r="R25" s="254"/>
      <c r="S25" s="254"/>
      <c r="T25" s="254"/>
      <c r="U25" s="254"/>
      <c r="V25" s="254"/>
    </row>
    <row r="26" spans="1:22" s="249" customFormat="1" ht="14.5" x14ac:dyDescent="0.35">
      <c r="A26" s="217" t="s">
        <v>316</v>
      </c>
      <c r="B26" s="54">
        <v>458775</v>
      </c>
      <c r="C26" s="213">
        <f t="shared" ref="C26:C36" si="1">(B26-B42)/B42</f>
        <v>3.051697942937608E-5</v>
      </c>
      <c r="D26" s="54">
        <v>93672</v>
      </c>
      <c r="E26" s="213">
        <f t="shared" ref="E26:E36" si="2">(D26-D42)/D42</f>
        <v>9.6089170750456425E-5</v>
      </c>
      <c r="F26" s="54">
        <v>89234</v>
      </c>
      <c r="G26" s="213">
        <f t="shared" ref="G26:G36" si="3">(F26-F42)/F42</f>
        <v>2.2413483951945491E-5</v>
      </c>
      <c r="H26" s="54">
        <v>190</v>
      </c>
      <c r="I26" s="213">
        <f t="shared" ref="I26:I36" si="4">(H26-H42)/H42</f>
        <v>0</v>
      </c>
      <c r="J26" s="54">
        <v>5995</v>
      </c>
      <c r="K26" s="213">
        <f t="shared" ref="K26:K36" si="5">(J26-J42)/J42</f>
        <v>0</v>
      </c>
      <c r="L26" s="54">
        <v>50750</v>
      </c>
      <c r="M26" s="213">
        <f t="shared" ref="M26:M36" si="6">(L26-L42)/L42</f>
        <v>5.9116795081482648E-5</v>
      </c>
      <c r="N26" s="54">
        <v>185182</v>
      </c>
      <c r="O26" s="213">
        <f t="shared" ref="O26:O36" si="7">(N26-N42)/N42</f>
        <v>4.3202609437610035E-5</v>
      </c>
      <c r="P26" s="49"/>
      <c r="Q26" s="49"/>
      <c r="R26" s="256"/>
      <c r="S26" s="256"/>
      <c r="T26" s="256"/>
      <c r="U26" s="256"/>
      <c r="V26" s="256"/>
    </row>
    <row r="27" spans="1:22" s="249" customFormat="1" ht="14.5" x14ac:dyDescent="0.35">
      <c r="A27" s="217" t="s">
        <v>317</v>
      </c>
      <c r="B27" s="54">
        <v>432554</v>
      </c>
      <c r="C27" s="213">
        <f t="shared" si="1"/>
        <v>0</v>
      </c>
      <c r="D27" s="54">
        <v>85818</v>
      </c>
      <c r="E27" s="213">
        <f t="shared" si="2"/>
        <v>0</v>
      </c>
      <c r="F27" s="54">
        <v>89128</v>
      </c>
      <c r="G27" s="213">
        <f t="shared" si="3"/>
        <v>0</v>
      </c>
      <c r="H27" s="54">
        <v>93</v>
      </c>
      <c r="I27" s="213">
        <f t="shared" si="4"/>
        <v>0</v>
      </c>
      <c r="J27" s="54">
        <v>4413</v>
      </c>
      <c r="K27" s="213">
        <f t="shared" si="5"/>
        <v>0</v>
      </c>
      <c r="L27" s="54">
        <v>50780</v>
      </c>
      <c r="M27" s="213">
        <f t="shared" si="6"/>
        <v>0</v>
      </c>
      <c r="N27" s="54">
        <v>130237</v>
      </c>
      <c r="O27" s="213">
        <f t="shared" si="7"/>
        <v>0</v>
      </c>
      <c r="P27" s="49"/>
      <c r="Q27" s="49"/>
      <c r="R27" s="256"/>
      <c r="S27" s="256"/>
      <c r="T27" s="256"/>
      <c r="U27" s="256"/>
      <c r="V27" s="256"/>
    </row>
    <row r="28" spans="1:22" s="249" customFormat="1" ht="14.5" x14ac:dyDescent="0.35">
      <c r="A28" s="217" t="s">
        <v>318</v>
      </c>
      <c r="B28" s="54">
        <v>138657</v>
      </c>
      <c r="C28" s="213">
        <f t="shared" si="1"/>
        <v>64.097183098591543</v>
      </c>
      <c r="D28" s="54">
        <v>372</v>
      </c>
      <c r="E28" s="213">
        <f t="shared" si="2"/>
        <v>2.197802197802198E-2</v>
      </c>
      <c r="F28" s="54">
        <v>54</v>
      </c>
      <c r="G28" s="213">
        <f t="shared" si="3"/>
        <v>0</v>
      </c>
      <c r="H28" s="54">
        <v>11</v>
      </c>
      <c r="I28" s="213">
        <f t="shared" si="4"/>
        <v>0</v>
      </c>
      <c r="J28" s="54">
        <v>1049</v>
      </c>
      <c r="K28" s="213">
        <f t="shared" si="5"/>
        <v>9.5419847328244271E-4</v>
      </c>
      <c r="L28" s="54">
        <v>87</v>
      </c>
      <c r="M28" s="213">
        <f t="shared" si="6"/>
        <v>0</v>
      </c>
      <c r="N28" s="54">
        <v>9880</v>
      </c>
      <c r="O28" s="213">
        <f t="shared" si="7"/>
        <v>2.299933199732799</v>
      </c>
      <c r="P28" s="49"/>
      <c r="Q28" s="49"/>
      <c r="R28" s="256"/>
      <c r="S28" s="256"/>
      <c r="T28" s="256"/>
      <c r="U28" s="256"/>
      <c r="V28" s="256"/>
    </row>
    <row r="29" spans="1:22" s="249" customFormat="1" ht="14.5" x14ac:dyDescent="0.35">
      <c r="A29" s="217" t="s">
        <v>319</v>
      </c>
      <c r="B29" s="54">
        <v>154</v>
      </c>
      <c r="C29" s="213">
        <f t="shared" si="1"/>
        <v>0</v>
      </c>
      <c r="D29" s="54">
        <v>18</v>
      </c>
      <c r="E29" s="213">
        <f t="shared" si="2"/>
        <v>0</v>
      </c>
      <c r="F29" s="54">
        <v>80171</v>
      </c>
      <c r="G29" s="213">
        <f t="shared" si="3"/>
        <v>0</v>
      </c>
      <c r="H29" s="54">
        <v>4</v>
      </c>
      <c r="I29" s="213">
        <f t="shared" si="4"/>
        <v>0</v>
      </c>
      <c r="J29" s="54">
        <v>409</v>
      </c>
      <c r="K29" s="213">
        <f t="shared" si="5"/>
        <v>0</v>
      </c>
      <c r="L29" s="54">
        <v>16878</v>
      </c>
      <c r="M29" s="213">
        <f t="shared" si="6"/>
        <v>0</v>
      </c>
      <c r="N29" s="54">
        <v>236</v>
      </c>
      <c r="O29" s="213">
        <f t="shared" si="7"/>
        <v>0</v>
      </c>
      <c r="P29" s="49"/>
      <c r="Q29" s="49"/>
      <c r="R29" s="256"/>
      <c r="S29" s="256"/>
      <c r="T29" s="256"/>
      <c r="U29" s="256"/>
      <c r="V29" s="256"/>
    </row>
    <row r="30" spans="1:22" s="249" customFormat="1" ht="14.5" x14ac:dyDescent="0.35">
      <c r="A30" s="217" t="s">
        <v>320</v>
      </c>
      <c r="B30" s="54">
        <v>1296</v>
      </c>
      <c r="C30" s="213">
        <f t="shared" si="1"/>
        <v>5.5374592833876218E-2</v>
      </c>
      <c r="D30" s="54">
        <v>327</v>
      </c>
      <c r="E30" s="213">
        <f t="shared" si="2"/>
        <v>9.2592592592592587E-3</v>
      </c>
      <c r="F30" s="54">
        <v>298</v>
      </c>
      <c r="G30" s="213">
        <f t="shared" si="3"/>
        <v>0.11194029850746269</v>
      </c>
      <c r="H30" s="54">
        <v>56</v>
      </c>
      <c r="I30" s="213">
        <f t="shared" si="4"/>
        <v>0.21739130434782608</v>
      </c>
      <c r="J30" s="54">
        <v>796</v>
      </c>
      <c r="K30" s="213">
        <f t="shared" si="5"/>
        <v>6.2750333778371165E-2</v>
      </c>
      <c r="L30" s="54">
        <v>392</v>
      </c>
      <c r="M30" s="213">
        <f t="shared" si="6"/>
        <v>1.8181818181818181E-2</v>
      </c>
      <c r="N30" s="54">
        <v>1441</v>
      </c>
      <c r="O30" s="213">
        <f t="shared" si="7"/>
        <v>0.10084033613445378</v>
      </c>
      <c r="P30" s="49"/>
      <c r="Q30" s="49"/>
      <c r="R30" s="256"/>
      <c r="S30" s="256"/>
      <c r="T30" s="256"/>
      <c r="U30" s="256"/>
      <c r="V30" s="256"/>
    </row>
    <row r="31" spans="1:22" s="249" customFormat="1" ht="14.5" x14ac:dyDescent="0.35">
      <c r="A31" s="217" t="s">
        <v>321</v>
      </c>
      <c r="B31" s="54">
        <v>3765</v>
      </c>
      <c r="C31" s="213">
        <f t="shared" si="1"/>
        <v>9.9248927038626603E-3</v>
      </c>
      <c r="D31" s="54">
        <v>1779</v>
      </c>
      <c r="E31" s="213">
        <f t="shared" si="2"/>
        <v>2.2535211267605635E-3</v>
      </c>
      <c r="F31" s="54">
        <v>39</v>
      </c>
      <c r="G31" s="213">
        <f t="shared" si="3"/>
        <v>0</v>
      </c>
      <c r="H31" s="54">
        <v>90</v>
      </c>
      <c r="I31" s="213">
        <f t="shared" si="4"/>
        <v>0</v>
      </c>
      <c r="J31" s="54">
        <v>240</v>
      </c>
      <c r="K31" s="213">
        <f t="shared" si="5"/>
        <v>0</v>
      </c>
      <c r="L31" s="54">
        <v>78</v>
      </c>
      <c r="M31" s="213">
        <f t="shared" si="6"/>
        <v>0</v>
      </c>
      <c r="N31" s="54">
        <v>7051</v>
      </c>
      <c r="O31" s="213">
        <f t="shared" si="7"/>
        <v>7.4296328046863837E-3</v>
      </c>
      <c r="P31" s="49"/>
      <c r="Q31" s="49"/>
      <c r="R31" s="256"/>
      <c r="S31" s="256"/>
      <c r="T31" s="256"/>
      <c r="U31" s="256"/>
      <c r="V31" s="256"/>
    </row>
    <row r="32" spans="1:22" s="249" customFormat="1" ht="14.5" x14ac:dyDescent="0.35">
      <c r="A32" s="217" t="s">
        <v>328</v>
      </c>
      <c r="B32" s="54">
        <v>8534</v>
      </c>
      <c r="C32" s="213">
        <f t="shared" si="1"/>
        <v>9.383063570255688E-4</v>
      </c>
      <c r="D32" s="54">
        <v>57311</v>
      </c>
      <c r="E32" s="213">
        <f t="shared" si="2"/>
        <v>0</v>
      </c>
      <c r="F32" s="54">
        <v>88477</v>
      </c>
      <c r="G32" s="213">
        <f t="shared" si="3"/>
        <v>0</v>
      </c>
      <c r="H32" s="54">
        <v>43</v>
      </c>
      <c r="I32" s="213">
        <f t="shared" si="4"/>
        <v>0</v>
      </c>
      <c r="J32" s="54">
        <v>3060</v>
      </c>
      <c r="K32" s="213">
        <f t="shared" si="5"/>
        <v>0</v>
      </c>
      <c r="L32" s="54">
        <v>47705</v>
      </c>
      <c r="M32" s="213">
        <f t="shared" si="6"/>
        <v>8.3855684367204036E-5</v>
      </c>
      <c r="N32" s="54">
        <v>2936</v>
      </c>
      <c r="O32" s="213">
        <f t="shared" si="7"/>
        <v>4.4474854601436881E-3</v>
      </c>
      <c r="P32" s="49"/>
      <c r="Q32" s="49"/>
      <c r="R32" s="256"/>
      <c r="S32" s="256"/>
      <c r="T32" s="256"/>
      <c r="U32" s="256"/>
      <c r="V32" s="256"/>
    </row>
    <row r="33" spans="1:22" s="249" customFormat="1" ht="14.5" x14ac:dyDescent="0.35">
      <c r="A33" s="217" t="s">
        <v>323</v>
      </c>
      <c r="B33" s="54">
        <v>542</v>
      </c>
      <c r="C33" s="213">
        <f t="shared" si="1"/>
        <v>-1.841620626151013E-3</v>
      </c>
      <c r="D33" s="54">
        <v>103</v>
      </c>
      <c r="E33" s="213">
        <f t="shared" si="2"/>
        <v>5.1020408163265307E-2</v>
      </c>
      <c r="F33" s="54">
        <v>25</v>
      </c>
      <c r="G33" s="213">
        <f t="shared" si="3"/>
        <v>0</v>
      </c>
      <c r="H33" s="54">
        <v>72</v>
      </c>
      <c r="I33" s="213">
        <f t="shared" si="4"/>
        <v>0</v>
      </c>
      <c r="J33" s="54">
        <v>170</v>
      </c>
      <c r="K33" s="213">
        <f t="shared" si="5"/>
        <v>0</v>
      </c>
      <c r="L33" s="54">
        <v>172</v>
      </c>
      <c r="M33" s="213">
        <f t="shared" si="6"/>
        <v>5.8479532163742687E-3</v>
      </c>
      <c r="N33" s="54">
        <v>387</v>
      </c>
      <c r="O33" s="213">
        <f t="shared" si="7"/>
        <v>2.5906735751295338E-3</v>
      </c>
      <c r="P33" s="49"/>
      <c r="Q33" s="49"/>
      <c r="R33" s="256"/>
      <c r="S33" s="256"/>
      <c r="T33" s="256"/>
      <c r="U33" s="256"/>
      <c r="V33" s="256"/>
    </row>
    <row r="34" spans="1:22" s="249" customFormat="1" ht="14.5" x14ac:dyDescent="0.35">
      <c r="A34" s="217" t="s">
        <v>324</v>
      </c>
      <c r="B34" s="54">
        <v>757</v>
      </c>
      <c r="C34" s="213">
        <f t="shared" si="1"/>
        <v>6.648936170212766E-3</v>
      </c>
      <c r="D34" s="54">
        <v>218</v>
      </c>
      <c r="E34" s="213">
        <f t="shared" si="2"/>
        <v>1.8691588785046728E-2</v>
      </c>
      <c r="F34" s="54">
        <v>30</v>
      </c>
      <c r="G34" s="213">
        <f t="shared" si="3"/>
        <v>0</v>
      </c>
      <c r="H34" s="54">
        <v>76</v>
      </c>
      <c r="I34" s="213">
        <f t="shared" si="4"/>
        <v>0</v>
      </c>
      <c r="J34" s="54">
        <v>94</v>
      </c>
      <c r="K34" s="213">
        <f t="shared" si="5"/>
        <v>0</v>
      </c>
      <c r="L34" s="54">
        <v>73</v>
      </c>
      <c r="M34" s="213">
        <f t="shared" si="6"/>
        <v>8.9552238805970144E-2</v>
      </c>
      <c r="N34" s="54">
        <v>540</v>
      </c>
      <c r="O34" s="213">
        <f t="shared" si="7"/>
        <v>3.7174721189591076E-3</v>
      </c>
      <c r="P34" s="49"/>
      <c r="Q34" s="49"/>
      <c r="R34" s="256"/>
      <c r="S34" s="256"/>
      <c r="T34" s="256"/>
      <c r="U34" s="256"/>
      <c r="V34" s="256"/>
    </row>
    <row r="35" spans="1:22" s="249" customFormat="1" ht="14.5" x14ac:dyDescent="0.35">
      <c r="A35" s="217" t="s">
        <v>325</v>
      </c>
      <c r="B35" s="54">
        <v>282</v>
      </c>
      <c r="C35" s="213">
        <f t="shared" si="1"/>
        <v>0</v>
      </c>
      <c r="D35" s="54">
        <v>105</v>
      </c>
      <c r="E35" s="213">
        <f t="shared" si="2"/>
        <v>0</v>
      </c>
      <c r="F35" s="54">
        <v>70</v>
      </c>
      <c r="G35" s="213">
        <f t="shared" si="3"/>
        <v>0</v>
      </c>
      <c r="H35" s="54">
        <v>29</v>
      </c>
      <c r="I35" s="213">
        <f t="shared" si="4"/>
        <v>0</v>
      </c>
      <c r="J35" s="54">
        <v>91</v>
      </c>
      <c r="K35" s="213">
        <f t="shared" si="5"/>
        <v>0</v>
      </c>
      <c r="L35" s="54">
        <v>88</v>
      </c>
      <c r="M35" s="213">
        <f t="shared" si="6"/>
        <v>0</v>
      </c>
      <c r="N35" s="54">
        <v>0</v>
      </c>
      <c r="O35" s="213" t="e">
        <f t="shared" si="7"/>
        <v>#DIV/0!</v>
      </c>
      <c r="P35" s="49"/>
      <c r="Q35" s="49"/>
      <c r="R35" s="256"/>
      <c r="S35" s="256"/>
      <c r="T35" s="256"/>
      <c r="U35" s="256"/>
      <c r="V35" s="256"/>
    </row>
    <row r="36" spans="1:22" s="249" customFormat="1" ht="14.5" x14ac:dyDescent="0.35">
      <c r="A36" s="217" t="s">
        <v>326</v>
      </c>
      <c r="B36" s="54">
        <v>2</v>
      </c>
      <c r="C36" s="213">
        <f t="shared" si="1"/>
        <v>0</v>
      </c>
      <c r="D36" s="54">
        <v>0</v>
      </c>
      <c r="E36" s="213" t="e">
        <f t="shared" si="2"/>
        <v>#DIV/0!</v>
      </c>
      <c r="F36" s="54">
        <v>0</v>
      </c>
      <c r="G36" s="213" t="e">
        <f t="shared" si="3"/>
        <v>#DIV/0!</v>
      </c>
      <c r="H36" s="54">
        <v>0</v>
      </c>
      <c r="I36" s="213" t="e">
        <f t="shared" si="4"/>
        <v>#DIV/0!</v>
      </c>
      <c r="J36" s="54">
        <v>2</v>
      </c>
      <c r="K36" s="213">
        <f t="shared" si="5"/>
        <v>1</v>
      </c>
      <c r="L36" s="54">
        <v>0</v>
      </c>
      <c r="M36" s="213" t="e">
        <f t="shared" si="6"/>
        <v>#DIV/0!</v>
      </c>
      <c r="N36" s="54">
        <v>0</v>
      </c>
      <c r="O36" s="213" t="e">
        <f t="shared" si="7"/>
        <v>#DIV/0!</v>
      </c>
      <c r="P36" s="49"/>
      <c r="Q36" s="49"/>
      <c r="R36" s="256"/>
      <c r="S36" s="256"/>
      <c r="T36" s="256"/>
      <c r="U36" s="256"/>
      <c r="V36" s="256"/>
    </row>
    <row r="37" spans="1:22" s="249" customFormat="1" ht="14.5" x14ac:dyDescent="0.35">
      <c r="A37" s="217" t="s">
        <v>327</v>
      </c>
      <c r="B37" s="54"/>
      <c r="C37" s="213"/>
      <c r="D37" s="54"/>
      <c r="E37" s="213"/>
      <c r="F37" s="54"/>
      <c r="G37" s="213"/>
      <c r="H37" s="54"/>
      <c r="I37" s="213"/>
      <c r="J37" s="54"/>
      <c r="K37" s="213"/>
      <c r="L37" s="54"/>
      <c r="M37" s="213"/>
      <c r="N37" s="54"/>
      <c r="O37" s="253"/>
      <c r="P37" s="49"/>
      <c r="Q37" s="49"/>
      <c r="R37" s="256"/>
      <c r="S37" s="256"/>
      <c r="T37" s="256"/>
      <c r="U37" s="256"/>
      <c r="V37" s="256"/>
    </row>
    <row r="38" spans="1:22" s="51" customFormat="1" ht="15" customHeight="1" x14ac:dyDescent="0.35">
      <c r="A38" s="223"/>
      <c r="P38" s="257"/>
      <c r="Q38" s="257"/>
      <c r="R38" s="257"/>
      <c r="S38" s="257"/>
      <c r="T38" s="257"/>
      <c r="U38" s="257"/>
      <c r="V38" s="257"/>
    </row>
    <row r="39" spans="1:22" customFormat="1" ht="18" x14ac:dyDescent="0.5">
      <c r="B39" s="292" t="s">
        <v>2304</v>
      </c>
      <c r="C39" s="293"/>
      <c r="D39" s="293"/>
      <c r="E39" s="293"/>
      <c r="F39" s="293"/>
      <c r="G39" s="293"/>
      <c r="H39" s="293"/>
      <c r="I39" s="293"/>
      <c r="J39" s="293"/>
      <c r="K39" s="293"/>
      <c r="L39" s="293"/>
      <c r="M39" s="293"/>
      <c r="N39" s="293"/>
      <c r="O39" s="293"/>
      <c r="P39" s="291"/>
      <c r="Q39" s="291"/>
      <c r="R39" s="291"/>
      <c r="S39" s="291"/>
      <c r="T39" s="291"/>
      <c r="U39" s="291"/>
      <c r="V39" s="291"/>
    </row>
    <row r="40" spans="1:22" customFormat="1" ht="22.5" x14ac:dyDescent="0.4">
      <c r="A40" s="250" t="s">
        <v>1441</v>
      </c>
      <c r="B40" s="294" t="s">
        <v>261</v>
      </c>
      <c r="C40" s="295"/>
      <c r="D40" s="294" t="s">
        <v>129</v>
      </c>
      <c r="E40" s="295"/>
      <c r="F40" s="294" t="s">
        <v>118</v>
      </c>
      <c r="G40" s="295"/>
      <c r="H40" s="294" t="s">
        <v>119</v>
      </c>
      <c r="I40" s="295"/>
      <c r="J40" s="294" t="s">
        <v>120</v>
      </c>
      <c r="K40" s="295"/>
      <c r="L40" s="294" t="s">
        <v>121</v>
      </c>
      <c r="M40" s="295"/>
      <c r="N40" s="294" t="s">
        <v>122</v>
      </c>
      <c r="O40" s="296"/>
      <c r="P40" s="255"/>
      <c r="Q40" s="255"/>
      <c r="R40" s="255"/>
      <c r="S40" s="255"/>
      <c r="T40" s="255"/>
      <c r="U40" s="255"/>
      <c r="V40" s="255"/>
    </row>
    <row r="41" spans="1:22" customFormat="1" ht="43.5" x14ac:dyDescent="0.4">
      <c r="A41" s="25" t="s">
        <v>311</v>
      </c>
      <c r="B41" s="5" t="s">
        <v>255</v>
      </c>
      <c r="C41" s="5"/>
      <c r="D41" s="5" t="s">
        <v>255</v>
      </c>
      <c r="E41" s="5"/>
      <c r="F41" s="5" t="s">
        <v>255</v>
      </c>
      <c r="G41" s="5"/>
      <c r="H41" s="5" t="s">
        <v>255</v>
      </c>
      <c r="I41" s="5"/>
      <c r="J41" s="5" t="s">
        <v>255</v>
      </c>
      <c r="K41" s="5"/>
      <c r="L41" s="5" t="s">
        <v>255</v>
      </c>
      <c r="M41" s="5"/>
      <c r="N41" s="5" t="s">
        <v>255</v>
      </c>
      <c r="O41" s="252"/>
      <c r="P41" s="254"/>
      <c r="Q41" s="254"/>
      <c r="R41" s="254"/>
      <c r="S41" s="254"/>
      <c r="T41" s="254"/>
      <c r="U41" s="254"/>
      <c r="V41" s="254"/>
    </row>
    <row r="42" spans="1:22" s="249" customFormat="1" ht="14.5" x14ac:dyDescent="0.35">
      <c r="A42" s="217" t="s">
        <v>316</v>
      </c>
      <c r="B42" s="54">
        <v>458761</v>
      </c>
      <c r="C42" s="213"/>
      <c r="D42" s="54">
        <v>93663</v>
      </c>
      <c r="E42" s="213"/>
      <c r="F42" s="54">
        <v>89232</v>
      </c>
      <c r="G42" s="213"/>
      <c r="H42" s="54">
        <v>190</v>
      </c>
      <c r="I42" s="213"/>
      <c r="J42" s="54">
        <v>5995</v>
      </c>
      <c r="K42" s="213"/>
      <c r="L42" s="54">
        <v>50747</v>
      </c>
      <c r="M42" s="213"/>
      <c r="N42" s="54">
        <v>185174</v>
      </c>
      <c r="O42" s="253"/>
      <c r="P42" s="256"/>
      <c r="Q42" s="256"/>
      <c r="R42" s="256"/>
      <c r="S42" s="256"/>
      <c r="T42" s="256"/>
      <c r="U42" s="256"/>
      <c r="V42" s="256"/>
    </row>
    <row r="43" spans="1:22" s="249" customFormat="1" ht="14.5" x14ac:dyDescent="0.35">
      <c r="A43" s="217" t="s">
        <v>317</v>
      </c>
      <c r="B43" s="54">
        <v>432554</v>
      </c>
      <c r="C43" s="213"/>
      <c r="D43" s="54">
        <v>85818</v>
      </c>
      <c r="E43" s="213"/>
      <c r="F43" s="54">
        <v>89128</v>
      </c>
      <c r="G43" s="213"/>
      <c r="H43" s="54">
        <v>93</v>
      </c>
      <c r="I43" s="213"/>
      <c r="J43" s="54">
        <v>4413</v>
      </c>
      <c r="K43" s="213"/>
      <c r="L43" s="54">
        <v>50780</v>
      </c>
      <c r="M43" s="213"/>
      <c r="N43" s="54">
        <v>130237</v>
      </c>
      <c r="O43" s="253"/>
      <c r="P43" s="256"/>
      <c r="Q43" s="256"/>
      <c r="R43" s="256"/>
      <c r="S43" s="256"/>
      <c r="T43" s="256"/>
      <c r="U43" s="256"/>
      <c r="V43" s="256"/>
    </row>
    <row r="44" spans="1:22" s="249" customFormat="1" ht="14.5" x14ac:dyDescent="0.35">
      <c r="A44" s="217" t="s">
        <v>318</v>
      </c>
      <c r="B44" s="54">
        <v>2130</v>
      </c>
      <c r="C44" s="213"/>
      <c r="D44" s="54">
        <v>364</v>
      </c>
      <c r="E44" s="213"/>
      <c r="F44" s="54">
        <v>54</v>
      </c>
      <c r="G44" s="213"/>
      <c r="H44" s="54">
        <v>11</v>
      </c>
      <c r="I44" s="213"/>
      <c r="J44" s="54">
        <v>1048</v>
      </c>
      <c r="K44" s="213"/>
      <c r="L44" s="54">
        <v>87</v>
      </c>
      <c r="M44" s="213"/>
      <c r="N44" s="54">
        <v>2994</v>
      </c>
      <c r="O44" s="253"/>
      <c r="P44" s="256"/>
      <c r="Q44" s="256"/>
      <c r="R44" s="256"/>
      <c r="S44" s="256"/>
      <c r="T44" s="256"/>
      <c r="U44" s="256"/>
      <c r="V44" s="256"/>
    </row>
    <row r="45" spans="1:22" s="249" customFormat="1" ht="14.5" x14ac:dyDescent="0.35">
      <c r="A45" s="217" t="s">
        <v>319</v>
      </c>
      <c r="B45" s="54">
        <v>154</v>
      </c>
      <c r="C45" s="213"/>
      <c r="D45" s="54">
        <v>18</v>
      </c>
      <c r="E45" s="213"/>
      <c r="F45" s="54">
        <v>80171</v>
      </c>
      <c r="G45" s="213"/>
      <c r="H45" s="54">
        <v>4</v>
      </c>
      <c r="I45" s="213"/>
      <c r="J45" s="54">
        <v>409</v>
      </c>
      <c r="K45" s="213"/>
      <c r="L45" s="54">
        <v>16878</v>
      </c>
      <c r="M45" s="213"/>
      <c r="N45" s="54">
        <v>236</v>
      </c>
      <c r="O45" s="253"/>
      <c r="P45" s="256"/>
      <c r="Q45" s="256"/>
      <c r="R45" s="256"/>
      <c r="S45" s="256"/>
      <c r="T45" s="256"/>
      <c r="U45" s="256"/>
      <c r="V45" s="256"/>
    </row>
    <row r="46" spans="1:22" s="249" customFormat="1" ht="14.5" x14ac:dyDescent="0.35">
      <c r="A46" s="217" t="s">
        <v>320</v>
      </c>
      <c r="B46" s="54">
        <v>1228</v>
      </c>
      <c r="C46" s="213"/>
      <c r="D46" s="54">
        <v>324</v>
      </c>
      <c r="E46" s="213"/>
      <c r="F46" s="54">
        <v>268</v>
      </c>
      <c r="G46" s="213"/>
      <c r="H46" s="54">
        <v>46</v>
      </c>
      <c r="I46" s="213"/>
      <c r="J46" s="54">
        <v>749</v>
      </c>
      <c r="K46" s="213"/>
      <c r="L46" s="54">
        <v>385</v>
      </c>
      <c r="M46" s="213"/>
      <c r="N46" s="54">
        <v>1309</v>
      </c>
      <c r="O46" s="253"/>
      <c r="P46" s="256"/>
      <c r="Q46" s="256"/>
      <c r="R46" s="256"/>
      <c r="S46" s="256"/>
      <c r="T46" s="256"/>
      <c r="U46" s="256"/>
      <c r="V46" s="256"/>
    </row>
    <row r="47" spans="1:22" s="249" customFormat="1" ht="14.5" x14ac:dyDescent="0.35">
      <c r="A47" s="217" t="s">
        <v>321</v>
      </c>
      <c r="B47" s="54">
        <v>3728</v>
      </c>
      <c r="C47" s="213"/>
      <c r="D47" s="54">
        <v>1775</v>
      </c>
      <c r="E47" s="213"/>
      <c r="F47" s="54">
        <v>39</v>
      </c>
      <c r="G47" s="213"/>
      <c r="H47" s="54">
        <v>90</v>
      </c>
      <c r="I47" s="213"/>
      <c r="J47" s="54">
        <v>240</v>
      </c>
      <c r="K47" s="213"/>
      <c r="L47" s="54">
        <v>78</v>
      </c>
      <c r="M47" s="213"/>
      <c r="N47" s="54">
        <v>6999</v>
      </c>
      <c r="O47" s="253"/>
      <c r="P47" s="256"/>
      <c r="Q47" s="256"/>
      <c r="R47" s="256"/>
      <c r="S47" s="256"/>
      <c r="T47" s="256"/>
      <c r="U47" s="256"/>
      <c r="V47" s="256"/>
    </row>
    <row r="48" spans="1:22" s="249" customFormat="1" ht="14.5" x14ac:dyDescent="0.35">
      <c r="A48" s="217" t="s">
        <v>328</v>
      </c>
      <c r="B48" s="54">
        <v>8526</v>
      </c>
      <c r="C48" s="213"/>
      <c r="D48" s="54">
        <v>57311</v>
      </c>
      <c r="E48" s="213"/>
      <c r="F48" s="54">
        <v>88477</v>
      </c>
      <c r="G48" s="213"/>
      <c r="H48" s="54">
        <v>43</v>
      </c>
      <c r="I48" s="213"/>
      <c r="J48" s="54">
        <v>3060</v>
      </c>
      <c r="K48" s="213"/>
      <c r="L48" s="54">
        <v>47701</v>
      </c>
      <c r="M48" s="213"/>
      <c r="N48" s="54">
        <v>2923</v>
      </c>
      <c r="O48" s="253"/>
      <c r="P48" s="256"/>
      <c r="Q48" s="256"/>
      <c r="R48" s="256"/>
      <c r="S48" s="256"/>
      <c r="T48" s="256"/>
      <c r="U48" s="256"/>
      <c r="V48" s="256"/>
    </row>
    <row r="49" spans="1:22" s="249" customFormat="1" ht="14.5" x14ac:dyDescent="0.35">
      <c r="A49" s="217" t="s">
        <v>323</v>
      </c>
      <c r="B49" s="54">
        <v>543</v>
      </c>
      <c r="C49" s="213"/>
      <c r="D49" s="54">
        <v>98</v>
      </c>
      <c r="E49" s="213"/>
      <c r="F49" s="54">
        <v>25</v>
      </c>
      <c r="G49" s="213"/>
      <c r="H49" s="54">
        <v>72</v>
      </c>
      <c r="I49" s="213"/>
      <c r="J49" s="54">
        <v>170</v>
      </c>
      <c r="K49" s="213"/>
      <c r="L49" s="54">
        <v>171</v>
      </c>
      <c r="M49" s="213"/>
      <c r="N49" s="54">
        <v>386</v>
      </c>
      <c r="O49" s="253"/>
      <c r="P49" s="256"/>
      <c r="Q49" s="256"/>
      <c r="R49" s="256"/>
      <c r="S49" s="256"/>
      <c r="T49" s="256"/>
      <c r="U49" s="256"/>
      <c r="V49" s="256"/>
    </row>
    <row r="50" spans="1:22" s="249" customFormat="1" ht="14.5" x14ac:dyDescent="0.35">
      <c r="A50" s="217" t="s">
        <v>324</v>
      </c>
      <c r="B50" s="54">
        <v>752</v>
      </c>
      <c r="C50" s="213"/>
      <c r="D50" s="54">
        <v>214</v>
      </c>
      <c r="E50" s="213"/>
      <c r="F50" s="54">
        <v>30</v>
      </c>
      <c r="G50" s="213"/>
      <c r="H50" s="54">
        <v>76</v>
      </c>
      <c r="I50" s="213"/>
      <c r="J50" s="54">
        <v>94</v>
      </c>
      <c r="K50" s="213"/>
      <c r="L50" s="54">
        <v>67</v>
      </c>
      <c r="M50" s="213"/>
      <c r="N50" s="54">
        <v>538</v>
      </c>
      <c r="O50" s="253"/>
      <c r="P50" s="256"/>
      <c r="Q50" s="256"/>
      <c r="R50" s="256"/>
      <c r="S50" s="256"/>
      <c r="T50" s="256"/>
      <c r="U50" s="256"/>
      <c r="V50" s="256"/>
    </row>
    <row r="51" spans="1:22" s="249" customFormat="1" ht="14.5" x14ac:dyDescent="0.35">
      <c r="A51" s="217" t="s">
        <v>325</v>
      </c>
      <c r="B51" s="54">
        <v>282</v>
      </c>
      <c r="C51" s="213"/>
      <c r="D51" s="54">
        <v>105</v>
      </c>
      <c r="E51" s="213"/>
      <c r="F51" s="54">
        <v>70</v>
      </c>
      <c r="G51" s="213"/>
      <c r="H51" s="54">
        <v>29</v>
      </c>
      <c r="I51" s="213"/>
      <c r="J51" s="54">
        <v>91</v>
      </c>
      <c r="K51" s="213"/>
      <c r="L51" s="54">
        <v>88</v>
      </c>
      <c r="M51" s="213"/>
      <c r="N51" s="54">
        <v>0</v>
      </c>
      <c r="O51" s="253"/>
      <c r="P51" s="256"/>
      <c r="Q51" s="256"/>
      <c r="R51" s="256"/>
      <c r="S51" s="256"/>
      <c r="T51" s="256"/>
      <c r="U51" s="256"/>
      <c r="V51" s="256"/>
    </row>
    <row r="52" spans="1:22" s="249" customFormat="1" ht="14.5" x14ac:dyDescent="0.35">
      <c r="A52" s="217" t="s">
        <v>326</v>
      </c>
      <c r="B52" s="54">
        <v>2</v>
      </c>
      <c r="C52" s="213"/>
      <c r="D52" s="54">
        <v>0</v>
      </c>
      <c r="E52" s="213"/>
      <c r="F52" s="54">
        <v>0</v>
      </c>
      <c r="G52" s="213"/>
      <c r="H52" s="54">
        <v>0</v>
      </c>
      <c r="I52" s="213"/>
      <c r="J52" s="54">
        <v>1</v>
      </c>
      <c r="K52" s="213"/>
      <c r="L52" s="54">
        <v>0</v>
      </c>
      <c r="M52" s="213"/>
      <c r="N52" s="54">
        <v>0</v>
      </c>
      <c r="O52" s="253"/>
      <c r="P52" s="256"/>
      <c r="Q52" s="256"/>
      <c r="R52" s="256"/>
      <c r="S52" s="256"/>
      <c r="T52" s="256"/>
      <c r="U52" s="256"/>
      <c r="V52" s="256"/>
    </row>
    <row r="53" spans="1:22" s="249" customFormat="1" ht="14.5" x14ac:dyDescent="0.35">
      <c r="A53" s="217" t="s">
        <v>327</v>
      </c>
      <c r="B53" s="54"/>
      <c r="C53" s="213"/>
      <c r="D53" s="54"/>
      <c r="E53" s="213"/>
      <c r="F53" s="54"/>
      <c r="G53" s="213"/>
      <c r="H53" s="54"/>
      <c r="I53" s="213"/>
      <c r="J53" s="54"/>
      <c r="K53" s="213"/>
      <c r="L53" s="54"/>
      <c r="M53" s="213"/>
      <c r="N53" s="54"/>
      <c r="O53" s="253"/>
      <c r="P53" s="256"/>
      <c r="Q53" s="256"/>
      <c r="R53" s="256"/>
      <c r="S53" s="256"/>
      <c r="T53" s="256"/>
      <c r="U53" s="256"/>
      <c r="V53" s="256"/>
    </row>
    <row r="54" spans="1:22" x14ac:dyDescent="0.35">
      <c r="A54" s="98" t="s">
        <v>128</v>
      </c>
      <c r="B54" s="51"/>
      <c r="C54" s="51"/>
      <c r="D54" s="51"/>
      <c r="E54" s="51"/>
      <c r="F54" s="51"/>
      <c r="G54" s="51"/>
      <c r="P54" s="258"/>
      <c r="Q54" s="258"/>
      <c r="R54" s="258"/>
      <c r="S54" s="258"/>
      <c r="T54" s="258"/>
      <c r="U54" s="258"/>
      <c r="V54" s="258"/>
    </row>
    <row r="55" spans="1:22" x14ac:dyDescent="0.35">
      <c r="A55" s="55" t="s">
        <v>50</v>
      </c>
      <c r="B55" s="51"/>
      <c r="C55" s="51"/>
      <c r="D55" s="51"/>
      <c r="E55" s="51"/>
      <c r="F55" s="51"/>
      <c r="G55" s="51"/>
      <c r="P55" s="258"/>
      <c r="Q55" s="258"/>
      <c r="R55" s="258"/>
      <c r="S55" s="258"/>
      <c r="T55" s="258"/>
      <c r="U55" s="258"/>
      <c r="V55" s="258"/>
    </row>
    <row r="56" spans="1:22" x14ac:dyDescent="0.35">
      <c r="A56" s="55" t="s">
        <v>313</v>
      </c>
      <c r="B56" s="51"/>
      <c r="C56" s="51"/>
      <c r="D56" s="51"/>
      <c r="E56" s="51"/>
      <c r="F56" s="51"/>
      <c r="G56" s="51"/>
      <c r="P56" s="258"/>
      <c r="Q56" s="258"/>
      <c r="R56" s="258"/>
      <c r="S56" s="258"/>
      <c r="T56" s="258"/>
      <c r="U56" s="258"/>
      <c r="V56" s="258"/>
    </row>
    <row r="57" spans="1:22" x14ac:dyDescent="0.35">
      <c r="A57" s="55" t="s">
        <v>309</v>
      </c>
      <c r="B57" s="51"/>
      <c r="C57" s="51"/>
      <c r="D57" s="51"/>
      <c r="E57" s="51"/>
      <c r="F57" s="51"/>
      <c r="G57" s="51"/>
      <c r="P57" s="258"/>
      <c r="Q57" s="258"/>
      <c r="R57" s="258"/>
      <c r="S57" s="258"/>
      <c r="T57" s="258"/>
      <c r="U57" s="258"/>
      <c r="V57" s="258"/>
    </row>
    <row r="58" spans="1:22" x14ac:dyDescent="0.35">
      <c r="A58" s="55" t="s">
        <v>302</v>
      </c>
      <c r="B58" s="51"/>
      <c r="C58" s="51"/>
      <c r="D58" s="51"/>
      <c r="E58" s="51"/>
      <c r="F58" s="51"/>
      <c r="G58" s="51"/>
      <c r="P58" s="258"/>
      <c r="Q58" s="258"/>
      <c r="R58" s="258"/>
      <c r="S58" s="258"/>
      <c r="T58" s="258"/>
      <c r="U58" s="258"/>
      <c r="V58" s="258"/>
    </row>
    <row r="59" spans="1:22" x14ac:dyDescent="0.35">
      <c r="A59" s="55" t="s">
        <v>303</v>
      </c>
      <c r="B59" s="51"/>
      <c r="C59" s="51"/>
      <c r="D59" s="51"/>
      <c r="E59" s="51"/>
      <c r="F59" s="51"/>
      <c r="G59" s="51"/>
      <c r="P59" s="258"/>
      <c r="Q59" s="258"/>
      <c r="R59" s="258"/>
      <c r="S59" s="258"/>
      <c r="T59" s="258"/>
      <c r="U59" s="258"/>
      <c r="V59" s="258"/>
    </row>
    <row r="60" spans="1:22" x14ac:dyDescent="0.35">
      <c r="A60" s="55" t="s">
        <v>192</v>
      </c>
      <c r="B60" s="51"/>
      <c r="C60" s="51"/>
      <c r="D60" s="51"/>
      <c r="E60" s="51"/>
      <c r="F60" s="51"/>
      <c r="G60" s="51"/>
      <c r="P60" s="258"/>
      <c r="Q60" s="258"/>
      <c r="R60" s="258"/>
      <c r="S60" s="258"/>
      <c r="T60" s="258"/>
      <c r="U60" s="258"/>
      <c r="V60" s="258"/>
    </row>
    <row r="61" spans="1:22" x14ac:dyDescent="0.35">
      <c r="A61" s="55" t="s">
        <v>259</v>
      </c>
      <c r="P61" s="258"/>
      <c r="Q61" s="258"/>
      <c r="R61" s="258"/>
      <c r="S61" s="258"/>
      <c r="T61" s="258"/>
      <c r="U61" s="258"/>
      <c r="V61" s="258"/>
    </row>
    <row r="62" spans="1:22" x14ac:dyDescent="0.35">
      <c r="A62" s="55" t="s">
        <v>131</v>
      </c>
      <c r="P62" s="258"/>
      <c r="Q62" s="258"/>
      <c r="R62" s="258"/>
      <c r="S62" s="258"/>
      <c r="T62" s="258"/>
      <c r="U62" s="258"/>
      <c r="V62" s="258"/>
    </row>
    <row r="64" spans="1:22" x14ac:dyDescent="0.35">
      <c r="A64" s="52"/>
      <c r="B64" s="51"/>
      <c r="C64" s="51"/>
      <c r="D64" s="51"/>
      <c r="E64" s="51"/>
      <c r="F64" s="51"/>
      <c r="G64" s="51"/>
    </row>
    <row r="65" spans="1:19" s="56" customFormat="1" x14ac:dyDescent="0.35">
      <c r="A65" s="58" t="s">
        <v>265</v>
      </c>
    </row>
    <row r="66" spans="1:19" ht="30" customHeight="1" x14ac:dyDescent="0.4">
      <c r="A66" s="61" t="s">
        <v>37</v>
      </c>
      <c r="B66" s="168" t="s">
        <v>38</v>
      </c>
      <c r="C66" s="168" t="s">
        <v>2301</v>
      </c>
      <c r="D66" s="219" t="s">
        <v>1299</v>
      </c>
      <c r="K66" s="51"/>
      <c r="L66" s="51"/>
      <c r="M66" s="51"/>
      <c r="N66" s="51"/>
      <c r="O66" s="51"/>
      <c r="P66" s="51"/>
      <c r="Q66" s="51"/>
      <c r="R66" s="51"/>
      <c r="S66" s="47"/>
    </row>
    <row r="67" spans="1:19" ht="18" customHeight="1" x14ac:dyDescent="0.35">
      <c r="A67" s="99">
        <f>A7</f>
        <v>44377</v>
      </c>
      <c r="B67" s="49" t="s">
        <v>6</v>
      </c>
      <c r="C67" s="49" t="s">
        <v>2303</v>
      </c>
      <c r="D67" s="60"/>
      <c r="K67" s="51"/>
      <c r="L67" s="51"/>
      <c r="M67" s="51"/>
      <c r="N67" s="51"/>
      <c r="O67" s="51"/>
      <c r="P67" s="51"/>
      <c r="Q67" s="53"/>
    </row>
    <row r="68" spans="1:19" x14ac:dyDescent="0.4">
      <c r="A68" s="248"/>
      <c r="C68" s="294" t="s">
        <v>117</v>
      </c>
      <c r="D68" s="296"/>
      <c r="E68" s="296"/>
      <c r="F68" s="296"/>
      <c r="G68" s="295"/>
      <c r="H68" s="294" t="s">
        <v>140</v>
      </c>
      <c r="I68" s="296"/>
      <c r="J68" s="296"/>
      <c r="K68" s="296"/>
      <c r="L68" s="296"/>
      <c r="M68" s="296"/>
      <c r="N68" s="296"/>
      <c r="O68" s="296"/>
      <c r="P68" s="296"/>
      <c r="Q68" s="277"/>
      <c r="R68" s="277"/>
      <c r="S68" s="277"/>
    </row>
    <row r="69" spans="1:19" ht="58" x14ac:dyDescent="0.4">
      <c r="A69" s="25" t="s">
        <v>123</v>
      </c>
      <c r="B69" s="25" t="s">
        <v>137</v>
      </c>
      <c r="C69" s="5" t="s">
        <v>125</v>
      </c>
      <c r="D69" s="5" t="s">
        <v>126</v>
      </c>
      <c r="E69" s="5" t="s">
        <v>258</v>
      </c>
      <c r="F69" s="5" t="s">
        <v>307</v>
      </c>
      <c r="G69" s="77" t="s">
        <v>222</v>
      </c>
      <c r="H69" s="5" t="s">
        <v>235</v>
      </c>
      <c r="I69" s="5" t="s">
        <v>233</v>
      </c>
      <c r="J69" s="77" t="s">
        <v>234</v>
      </c>
      <c r="K69" s="5" t="s">
        <v>232</v>
      </c>
      <c r="L69" s="5" t="s">
        <v>230</v>
      </c>
      <c r="M69" s="77" t="s">
        <v>223</v>
      </c>
      <c r="N69" s="5" t="s">
        <v>196</v>
      </c>
      <c r="O69" s="5" t="s">
        <v>193</v>
      </c>
      <c r="P69" s="275" t="s">
        <v>224</v>
      </c>
      <c r="Q69" s="278"/>
      <c r="R69" s="278"/>
      <c r="S69" s="279"/>
    </row>
    <row r="70" spans="1:19" s="247" customFormat="1" ht="29" x14ac:dyDescent="0.35">
      <c r="A70" s="12" t="s">
        <v>315</v>
      </c>
      <c r="B70" s="12" t="s">
        <v>316</v>
      </c>
      <c r="C70" s="12">
        <f t="shared" ref="C70:C81" si="8">B10</f>
        <v>886503</v>
      </c>
      <c r="D70" s="270">
        <f>(E70/$E$83)*'2(Products)'!$F$51</f>
        <v>1.1568380233495903</v>
      </c>
      <c r="E70" s="12">
        <v>3876</v>
      </c>
      <c r="F70" s="12">
        <v>8964</v>
      </c>
      <c r="G70" s="246">
        <f>(E70-F70)/F70</f>
        <v>-0.56760374832663985</v>
      </c>
      <c r="H70" s="12">
        <v>1558</v>
      </c>
      <c r="I70" s="12">
        <v>2067</v>
      </c>
      <c r="J70" s="246">
        <f t="shared" ref="J70:J80" si="9">(H70-I70)/I70</f>
        <v>-0.24625060474117078</v>
      </c>
      <c r="K70" s="12" t="s">
        <v>1303</v>
      </c>
      <c r="L70" s="12" t="s">
        <v>1303</v>
      </c>
      <c r="M70" s="12" t="s">
        <v>1303</v>
      </c>
      <c r="N70" s="12" t="s">
        <v>1303</v>
      </c>
      <c r="O70" s="12" t="s">
        <v>1303</v>
      </c>
      <c r="P70" s="276" t="s">
        <v>1303</v>
      </c>
      <c r="Q70" s="165"/>
      <c r="R70" s="165"/>
      <c r="S70" s="280"/>
    </row>
    <row r="71" spans="1:19" s="247" customFormat="1" ht="29" x14ac:dyDescent="0.35">
      <c r="A71" s="12" t="s">
        <v>315</v>
      </c>
      <c r="B71" s="12" t="s">
        <v>317</v>
      </c>
      <c r="C71" s="12">
        <f t="shared" si="8"/>
        <v>793959</v>
      </c>
      <c r="D71" s="270">
        <f>(E71/$E$83)*'2(Products)'!$F$51</f>
        <v>0.47544968297107776</v>
      </c>
      <c r="E71" s="12">
        <v>1593</v>
      </c>
      <c r="F71" s="12">
        <v>6657</v>
      </c>
      <c r="G71" s="246">
        <f t="shared" ref="G71:G80" si="10">(E71-F71)/F71</f>
        <v>-0.76070301937809826</v>
      </c>
      <c r="H71" s="12">
        <v>145</v>
      </c>
      <c r="I71" s="12">
        <v>210</v>
      </c>
      <c r="J71" s="246">
        <f t="shared" si="9"/>
        <v>-0.30952380952380953</v>
      </c>
      <c r="K71" s="12" t="s">
        <v>1303</v>
      </c>
      <c r="L71" s="12" t="s">
        <v>1303</v>
      </c>
      <c r="M71" s="12" t="s">
        <v>1303</v>
      </c>
      <c r="N71" s="12" t="s">
        <v>1303</v>
      </c>
      <c r="O71" s="12" t="s">
        <v>1303</v>
      </c>
      <c r="P71" s="276" t="s">
        <v>1303</v>
      </c>
      <c r="Q71" s="165"/>
      <c r="R71" s="165"/>
      <c r="S71" s="280"/>
    </row>
    <row r="72" spans="1:19" s="247" customFormat="1" x14ac:dyDescent="0.35">
      <c r="A72" s="12" t="s">
        <v>315</v>
      </c>
      <c r="B72" s="12" t="s">
        <v>318</v>
      </c>
      <c r="C72" s="12">
        <f t="shared" si="8"/>
        <v>149703</v>
      </c>
      <c r="D72" s="270">
        <f>(E72/$E$83)*'2(Products)'!$F$51</f>
        <v>0.25757255267045831</v>
      </c>
      <c r="E72" s="12">
        <v>863</v>
      </c>
      <c r="F72" s="12">
        <v>1049</v>
      </c>
      <c r="G72" s="246">
        <f t="shared" si="10"/>
        <v>-0.17731172545281221</v>
      </c>
      <c r="H72" s="12">
        <v>130</v>
      </c>
      <c r="I72" s="12">
        <v>239</v>
      </c>
      <c r="J72" s="246">
        <f t="shared" si="9"/>
        <v>-0.45606694560669458</v>
      </c>
      <c r="K72" s="12" t="s">
        <v>1303</v>
      </c>
      <c r="L72" s="12" t="s">
        <v>1303</v>
      </c>
      <c r="M72" s="12" t="s">
        <v>1303</v>
      </c>
      <c r="N72" s="12" t="s">
        <v>1303</v>
      </c>
      <c r="O72" s="12" t="s">
        <v>1303</v>
      </c>
      <c r="P72" s="276" t="s">
        <v>1303</v>
      </c>
      <c r="Q72" s="165"/>
      <c r="R72" s="165"/>
      <c r="S72" s="280"/>
    </row>
    <row r="73" spans="1:19" s="247" customFormat="1" x14ac:dyDescent="0.35">
      <c r="A73" s="12" t="s">
        <v>315</v>
      </c>
      <c r="B73" s="12" t="s">
        <v>319</v>
      </c>
      <c r="C73" s="12">
        <f t="shared" si="8"/>
        <v>97983</v>
      </c>
      <c r="D73" s="270">
        <f>(E73/$E$83)*'2(Products)'!$F$51</f>
        <v>3.9396960547509269E-2</v>
      </c>
      <c r="E73" s="12">
        <v>132</v>
      </c>
      <c r="F73" s="12">
        <v>532</v>
      </c>
      <c r="G73" s="246">
        <f t="shared" si="10"/>
        <v>-0.75187969924812026</v>
      </c>
      <c r="H73" s="12">
        <v>19</v>
      </c>
      <c r="I73" s="12">
        <v>21</v>
      </c>
      <c r="J73" s="246">
        <f t="shared" si="9"/>
        <v>-9.5238095238095233E-2</v>
      </c>
      <c r="K73" s="12" t="s">
        <v>1303</v>
      </c>
      <c r="L73" s="12" t="s">
        <v>1303</v>
      </c>
      <c r="M73" s="12" t="s">
        <v>1303</v>
      </c>
      <c r="N73" s="12" t="s">
        <v>1303</v>
      </c>
      <c r="O73" s="12" t="s">
        <v>1303</v>
      </c>
      <c r="P73" s="276" t="s">
        <v>1303</v>
      </c>
      <c r="Q73" s="165"/>
      <c r="R73" s="165"/>
      <c r="S73" s="280"/>
    </row>
    <row r="74" spans="1:19" s="247" customFormat="1" x14ac:dyDescent="0.35">
      <c r="A74" s="12" t="s">
        <v>315</v>
      </c>
      <c r="B74" s="12" t="s">
        <v>320</v>
      </c>
      <c r="C74" s="12">
        <f t="shared" si="8"/>
        <v>4692</v>
      </c>
      <c r="D74" s="270">
        <f>(E74/$E$83)*'2(Products)'!$F$51</f>
        <v>0.67900064579987562</v>
      </c>
      <c r="E74" s="12">
        <v>2275</v>
      </c>
      <c r="F74" s="12">
        <v>4248</v>
      </c>
      <c r="G74" s="246">
        <f t="shared" si="10"/>
        <v>-0.46445386064030131</v>
      </c>
      <c r="H74" s="12">
        <v>1377</v>
      </c>
      <c r="I74" s="12">
        <v>1604</v>
      </c>
      <c r="J74" s="246">
        <f t="shared" si="9"/>
        <v>-0.14152119700748131</v>
      </c>
      <c r="K74" s="12" t="s">
        <v>1303</v>
      </c>
      <c r="L74" s="12" t="s">
        <v>1303</v>
      </c>
      <c r="M74" s="12" t="s">
        <v>1303</v>
      </c>
      <c r="N74" s="12" t="s">
        <v>1303</v>
      </c>
      <c r="O74" s="12" t="s">
        <v>1303</v>
      </c>
      <c r="P74" s="276" t="s">
        <v>1303</v>
      </c>
      <c r="Q74" s="165"/>
      <c r="R74" s="165"/>
      <c r="S74" s="280"/>
    </row>
    <row r="75" spans="1:19" s="247" customFormat="1" ht="29" x14ac:dyDescent="0.35">
      <c r="A75" s="12" t="s">
        <v>315</v>
      </c>
      <c r="B75" s="12" t="s">
        <v>321</v>
      </c>
      <c r="C75" s="12">
        <f t="shared" si="8"/>
        <v>14372</v>
      </c>
      <c r="D75" s="270">
        <f>(E75/$E$83)*'2(Products)'!$F$51</f>
        <v>0.84733311359377883</v>
      </c>
      <c r="E75" s="12">
        <v>2839</v>
      </c>
      <c r="F75" s="12">
        <v>2845</v>
      </c>
      <c r="G75" s="246">
        <f t="shared" si="10"/>
        <v>-2.1089630931458701E-3</v>
      </c>
      <c r="H75" s="12">
        <v>289</v>
      </c>
      <c r="I75" s="12">
        <v>379</v>
      </c>
      <c r="J75" s="246">
        <f t="shared" si="9"/>
        <v>-0.23746701846965698</v>
      </c>
      <c r="K75" s="12" t="s">
        <v>1303</v>
      </c>
      <c r="L75" s="12" t="s">
        <v>1303</v>
      </c>
      <c r="M75" s="12" t="s">
        <v>1303</v>
      </c>
      <c r="N75" s="12" t="s">
        <v>1303</v>
      </c>
      <c r="O75" s="12" t="s">
        <v>1303</v>
      </c>
      <c r="P75" s="276" t="s">
        <v>1303</v>
      </c>
      <c r="Q75" s="165"/>
      <c r="R75" s="165"/>
      <c r="S75" s="280"/>
    </row>
    <row r="76" spans="1:19" s="247" customFormat="1" ht="43.5" x14ac:dyDescent="0.35">
      <c r="A76" s="12" t="s">
        <v>315</v>
      </c>
      <c r="B76" s="12" t="s">
        <v>322</v>
      </c>
      <c r="C76" s="12">
        <f t="shared" si="8"/>
        <v>208305</v>
      </c>
      <c r="D76" s="270">
        <f>(E76/$E$83)*'2(Products)'!$F$51</f>
        <v>0.56677900060394004</v>
      </c>
      <c r="E76" s="12">
        <v>1899</v>
      </c>
      <c r="F76" s="12">
        <v>5279</v>
      </c>
      <c r="G76" s="246">
        <f t="shared" si="10"/>
        <v>-0.64027277893540446</v>
      </c>
      <c r="H76" s="12">
        <v>179</v>
      </c>
      <c r="I76" s="12">
        <v>277</v>
      </c>
      <c r="J76" s="246">
        <f t="shared" si="9"/>
        <v>-0.35379061371841153</v>
      </c>
      <c r="K76" s="12" t="s">
        <v>1303</v>
      </c>
      <c r="L76" s="12" t="s">
        <v>1303</v>
      </c>
      <c r="M76" s="12" t="s">
        <v>1303</v>
      </c>
      <c r="N76" s="12" t="s">
        <v>1303</v>
      </c>
      <c r="O76" s="12" t="s">
        <v>1303</v>
      </c>
      <c r="P76" s="276" t="s">
        <v>1303</v>
      </c>
      <c r="Q76" s="165"/>
      <c r="R76" s="165"/>
      <c r="S76" s="280"/>
    </row>
    <row r="77" spans="1:19" s="247" customFormat="1" x14ac:dyDescent="0.35">
      <c r="A77" s="12" t="s">
        <v>315</v>
      </c>
      <c r="B77" s="12" t="s">
        <v>323</v>
      </c>
      <c r="C77" s="12">
        <f t="shared" si="8"/>
        <v>1758</v>
      </c>
      <c r="D77" s="270">
        <f>(E77/$E$83)*'2(Products)'!$F$51</f>
        <v>0.71511452630175898</v>
      </c>
      <c r="E77" s="12">
        <v>2396</v>
      </c>
      <c r="F77" s="12">
        <v>1933</v>
      </c>
      <c r="G77" s="246">
        <f t="shared" si="10"/>
        <v>0.23952405587170203</v>
      </c>
      <c r="H77" s="12">
        <v>5853</v>
      </c>
      <c r="I77" s="12">
        <v>6038</v>
      </c>
      <c r="J77" s="246">
        <f t="shared" si="9"/>
        <v>-3.0639284531301755E-2</v>
      </c>
      <c r="K77" s="12" t="s">
        <v>1303</v>
      </c>
      <c r="L77" s="12" t="s">
        <v>1303</v>
      </c>
      <c r="M77" s="12" t="s">
        <v>1303</v>
      </c>
      <c r="N77" s="12" t="s">
        <v>1303</v>
      </c>
      <c r="O77" s="12" t="s">
        <v>1303</v>
      </c>
      <c r="P77" s="276" t="s">
        <v>1303</v>
      </c>
      <c r="Q77" s="165"/>
      <c r="R77" s="165"/>
      <c r="S77" s="280"/>
    </row>
    <row r="78" spans="1:19" s="247" customFormat="1" x14ac:dyDescent="0.35">
      <c r="A78" s="12" t="s">
        <v>315</v>
      </c>
      <c r="B78" s="12" t="s">
        <v>324</v>
      </c>
      <c r="C78" s="12">
        <f t="shared" si="8"/>
        <v>1902</v>
      </c>
      <c r="D78" s="270">
        <f>(E78/$E$83)*'2(Products)'!$F$51</f>
        <v>0.74824378858034646</v>
      </c>
      <c r="E78" s="12">
        <v>2507</v>
      </c>
      <c r="F78" s="12">
        <v>1274</v>
      </c>
      <c r="G78" s="246">
        <f t="shared" si="10"/>
        <v>0.96781789638932492</v>
      </c>
      <c r="H78" s="12">
        <v>288</v>
      </c>
      <c r="I78" s="12">
        <v>511</v>
      </c>
      <c r="J78" s="246">
        <f t="shared" si="9"/>
        <v>-0.43639921722113501</v>
      </c>
      <c r="K78" s="12" t="s">
        <v>1303</v>
      </c>
      <c r="L78" s="12" t="s">
        <v>1303</v>
      </c>
      <c r="M78" s="12" t="s">
        <v>1303</v>
      </c>
      <c r="N78" s="12" t="s">
        <v>1303</v>
      </c>
      <c r="O78" s="12" t="s">
        <v>1303</v>
      </c>
      <c r="P78" s="276" t="s">
        <v>1303</v>
      </c>
      <c r="Q78" s="165"/>
      <c r="R78" s="165"/>
      <c r="S78" s="280"/>
    </row>
    <row r="79" spans="1:19" s="247" customFormat="1" x14ac:dyDescent="0.35">
      <c r="A79" s="12" t="s">
        <v>315</v>
      </c>
      <c r="B79" s="12" t="s">
        <v>325</v>
      </c>
      <c r="C79" s="12">
        <f t="shared" si="8"/>
        <v>877</v>
      </c>
      <c r="D79" s="270">
        <f>(E79/$E$83)*'2(Products)'!$F$51</f>
        <v>2.6861564009665408E-2</v>
      </c>
      <c r="E79" s="12">
        <v>90</v>
      </c>
      <c r="F79" s="12">
        <v>68</v>
      </c>
      <c r="G79" s="246">
        <f t="shared" si="10"/>
        <v>0.3235294117647059</v>
      </c>
      <c r="H79" s="12">
        <v>164</v>
      </c>
      <c r="I79" s="12">
        <v>269</v>
      </c>
      <c r="J79" s="246">
        <f t="shared" si="9"/>
        <v>-0.3903345724907063</v>
      </c>
      <c r="K79" s="12" t="s">
        <v>1303</v>
      </c>
      <c r="L79" s="12" t="s">
        <v>1303</v>
      </c>
      <c r="M79" s="12" t="s">
        <v>1303</v>
      </c>
      <c r="N79" s="12" t="s">
        <v>1303</v>
      </c>
      <c r="O79" s="12" t="s">
        <v>1303</v>
      </c>
      <c r="P79" s="276" t="s">
        <v>1303</v>
      </c>
      <c r="Q79" s="165"/>
      <c r="R79" s="165"/>
      <c r="S79" s="280"/>
    </row>
    <row r="80" spans="1:19" s="247" customFormat="1" x14ac:dyDescent="0.35">
      <c r="A80" s="12" t="s">
        <v>315</v>
      </c>
      <c r="B80" s="12" t="s">
        <v>326</v>
      </c>
      <c r="C80" s="12">
        <f t="shared" si="8"/>
        <v>4</v>
      </c>
      <c r="D80" s="270">
        <f>(E80/$E$83)*'2(Products)'!$F$51</f>
        <v>7.1630837359107757E-3</v>
      </c>
      <c r="E80" s="12">
        <v>24</v>
      </c>
      <c r="F80" s="12">
        <v>25</v>
      </c>
      <c r="G80" s="246">
        <f t="shared" si="10"/>
        <v>-0.04</v>
      </c>
      <c r="H80" s="12">
        <v>21</v>
      </c>
      <c r="I80" s="12">
        <v>39</v>
      </c>
      <c r="J80" s="246">
        <f t="shared" si="9"/>
        <v>-0.46153846153846156</v>
      </c>
      <c r="K80" s="12" t="s">
        <v>1303</v>
      </c>
      <c r="L80" s="12" t="s">
        <v>1303</v>
      </c>
      <c r="M80" s="12" t="s">
        <v>1303</v>
      </c>
      <c r="N80" s="12" t="s">
        <v>1303</v>
      </c>
      <c r="O80" s="12" t="s">
        <v>1303</v>
      </c>
      <c r="P80" s="276" t="s">
        <v>1303</v>
      </c>
      <c r="Q80" s="165"/>
      <c r="R80" s="165"/>
      <c r="S80" s="280"/>
    </row>
    <row r="81" spans="1:19" s="247" customFormat="1" x14ac:dyDescent="0.35">
      <c r="A81" s="12" t="s">
        <v>315</v>
      </c>
      <c r="B81" s="12" t="s">
        <v>327</v>
      </c>
      <c r="C81" s="12">
        <f t="shared" si="8"/>
        <v>0</v>
      </c>
      <c r="D81" s="270">
        <f>(E81/$E$83)*'2(Products)'!$F$51</f>
        <v>0</v>
      </c>
      <c r="E81" s="12"/>
      <c r="F81" s="12" t="s">
        <v>1303</v>
      </c>
      <c r="G81" s="12" t="s">
        <v>1303</v>
      </c>
      <c r="H81" s="12"/>
      <c r="I81" s="12" t="s">
        <v>1303</v>
      </c>
      <c r="J81" s="246" t="s">
        <v>1303</v>
      </c>
      <c r="K81" s="12" t="s">
        <v>1303</v>
      </c>
      <c r="L81" s="12" t="s">
        <v>1303</v>
      </c>
      <c r="M81" s="12" t="s">
        <v>1303</v>
      </c>
      <c r="N81" s="12" t="s">
        <v>1303</v>
      </c>
      <c r="O81" s="12" t="s">
        <v>1303</v>
      </c>
      <c r="P81" s="276" t="s">
        <v>1303</v>
      </c>
      <c r="Q81" s="165"/>
      <c r="R81" s="165"/>
      <c r="S81" s="165"/>
    </row>
    <row r="82" spans="1:19" s="51" customFormat="1" ht="14.5" x14ac:dyDescent="0.35">
      <c r="A82" s="55" t="s">
        <v>124</v>
      </c>
      <c r="B82" s="55"/>
      <c r="C82" s="55"/>
    </row>
    <row r="83" spans="1:19" s="51" customFormat="1" ht="14.5" x14ac:dyDescent="0.35">
      <c r="A83" s="55" t="s">
        <v>199</v>
      </c>
      <c r="B83" s="55"/>
      <c r="C83" s="55"/>
      <c r="E83" s="51">
        <f>SUM(E70:E81)</f>
        <v>18494</v>
      </c>
    </row>
    <row r="84" spans="1:19" s="51" customFormat="1" ht="14.5" x14ac:dyDescent="0.35">
      <c r="A84" s="55" t="s">
        <v>127</v>
      </c>
      <c r="B84" s="55"/>
      <c r="C84" s="55"/>
    </row>
    <row r="85" spans="1:19" s="51" customFormat="1" ht="14.5" x14ac:dyDescent="0.35">
      <c r="A85" s="55" t="s">
        <v>198</v>
      </c>
      <c r="B85" s="55"/>
      <c r="C85" s="55"/>
    </row>
    <row r="88" spans="1:19" x14ac:dyDescent="0.35">
      <c r="A88" s="88" t="s">
        <v>197</v>
      </c>
      <c r="B88" s="89"/>
      <c r="C88" s="90"/>
    </row>
    <row r="89" spans="1:19" s="81" customFormat="1" ht="131" customHeight="1" x14ac:dyDescent="0.45">
      <c r="A89" s="92" t="s">
        <v>292</v>
      </c>
      <c r="B89" s="290" t="s">
        <v>2329</v>
      </c>
      <c r="C89" s="290"/>
      <c r="D89" s="290"/>
      <c r="E89" s="290"/>
      <c r="F89" s="290"/>
      <c r="G89" s="290"/>
      <c r="H89" s="290"/>
      <c r="I89" s="290"/>
    </row>
    <row r="90" spans="1:19" s="81" customFormat="1" ht="67.75" customHeight="1" x14ac:dyDescent="0.45">
      <c r="A90" s="92" t="s">
        <v>276</v>
      </c>
      <c r="B90" s="290" t="s">
        <v>2330</v>
      </c>
      <c r="C90" s="290"/>
      <c r="D90" s="290"/>
      <c r="E90" s="290"/>
      <c r="F90" s="290"/>
      <c r="G90" s="290"/>
      <c r="H90" s="290"/>
      <c r="I90" s="290"/>
    </row>
  </sheetData>
  <mergeCells count="23">
    <mergeCell ref="P24:Q24"/>
    <mergeCell ref="N40:O40"/>
    <mergeCell ref="D40:E40"/>
    <mergeCell ref="F40:G40"/>
    <mergeCell ref="H40:I40"/>
    <mergeCell ref="J40:K40"/>
    <mergeCell ref="L40:M40"/>
    <mergeCell ref="B89:I89"/>
    <mergeCell ref="B90:I90"/>
    <mergeCell ref="P23:V23"/>
    <mergeCell ref="B23:O23"/>
    <mergeCell ref="D24:E24"/>
    <mergeCell ref="B24:C24"/>
    <mergeCell ref="C68:G68"/>
    <mergeCell ref="N24:O24"/>
    <mergeCell ref="L24:M24"/>
    <mergeCell ref="J24:K24"/>
    <mergeCell ref="H24:I24"/>
    <mergeCell ref="F24:G24"/>
    <mergeCell ref="H68:P68"/>
    <mergeCell ref="B39:O39"/>
    <mergeCell ref="P39:V39"/>
    <mergeCell ref="B40:C40"/>
  </mergeCells>
  <hyperlinks>
    <hyperlink ref="G9" r:id="rId1"/>
  </hyperlinks>
  <pageMargins left="0.70866141732283472" right="0.70866141732283472" top="0.74803149606299213" bottom="0.74803149606299213" header="0.31496062992125984" footer="0.31496062992125984"/>
  <pageSetup paperSize="9" scale="65" orientation="landscape" horizontalDpi="4294967293"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86"/>
  <sheetViews>
    <sheetView topLeftCell="A404" workbookViewId="0">
      <selection activeCell="C488" sqref="C488"/>
    </sheetView>
  </sheetViews>
  <sheetFormatPr defaultColWidth="10.81640625" defaultRowHeight="15.5" x14ac:dyDescent="0.35"/>
  <cols>
    <col min="1" max="1" width="10.81640625" style="226"/>
    <col min="2" max="2" width="17" style="226" customWidth="1"/>
    <col min="3" max="3" width="48.81640625" style="226" customWidth="1"/>
    <col min="4" max="6" width="10.81640625" style="226"/>
    <col min="7" max="7" width="33.1796875" style="226" customWidth="1"/>
    <col min="8" max="9" width="10.81640625" style="226"/>
    <col min="10" max="10" width="24.36328125" style="226" customWidth="1"/>
    <col min="11" max="16384" width="10.81640625" style="226"/>
  </cols>
  <sheetData>
    <row r="1" spans="1:11" x14ac:dyDescent="0.35">
      <c r="B1" s="226" t="s">
        <v>1445</v>
      </c>
      <c r="C1" s="226" t="s">
        <v>557</v>
      </c>
      <c r="D1" s="226" t="s">
        <v>558</v>
      </c>
      <c r="E1" s="226" t="s">
        <v>559</v>
      </c>
      <c r="F1" s="226" t="s">
        <v>560</v>
      </c>
      <c r="G1" s="226" t="s">
        <v>1446</v>
      </c>
      <c r="H1" s="226" t="s">
        <v>561</v>
      </c>
      <c r="I1" s="226" t="s">
        <v>1447</v>
      </c>
      <c r="J1" s="226" t="s">
        <v>562</v>
      </c>
      <c r="K1" s="226" t="s">
        <v>1444</v>
      </c>
    </row>
    <row r="2" spans="1:11" x14ac:dyDescent="0.35">
      <c r="A2" t="s">
        <v>1448</v>
      </c>
      <c r="B2" s="226" t="s">
        <v>563</v>
      </c>
      <c r="C2" t="s">
        <v>713</v>
      </c>
      <c r="D2" t="s">
        <v>335</v>
      </c>
      <c r="E2" t="s">
        <v>705</v>
      </c>
      <c r="F2" t="s">
        <v>714</v>
      </c>
      <c r="G2" t="s">
        <v>1449</v>
      </c>
      <c r="H2" t="s">
        <v>715</v>
      </c>
      <c r="I2" t="s">
        <v>1450</v>
      </c>
      <c r="J2" t="s">
        <v>2331</v>
      </c>
      <c r="K2" t="str">
        <f t="shared" ref="K2:K29" si="0">IF(RIGHT(LEFT(C2,10),3)="INT", "INT", "EXT")</f>
        <v>EXT</v>
      </c>
    </row>
    <row r="3" spans="1:11" x14ac:dyDescent="0.35">
      <c r="A3" t="s">
        <v>1448</v>
      </c>
      <c r="B3" s="226" t="s">
        <v>563</v>
      </c>
      <c r="C3" t="s">
        <v>1099</v>
      </c>
      <c r="D3" t="s">
        <v>335</v>
      </c>
      <c r="E3" t="s">
        <v>705</v>
      </c>
      <c r="F3" t="s">
        <v>1100</v>
      </c>
      <c r="G3" t="s">
        <v>1451</v>
      </c>
      <c r="H3" t="s">
        <v>1101</v>
      </c>
      <c r="I3" t="s">
        <v>1452</v>
      </c>
      <c r="J3" t="s">
        <v>2332</v>
      </c>
      <c r="K3" t="str">
        <f t="shared" si="0"/>
        <v>EXT</v>
      </c>
    </row>
    <row r="4" spans="1:11" x14ac:dyDescent="0.35">
      <c r="A4" t="s">
        <v>1448</v>
      </c>
      <c r="B4" s="226" t="s">
        <v>563</v>
      </c>
      <c r="C4" t="s">
        <v>1113</v>
      </c>
      <c r="D4" t="s">
        <v>335</v>
      </c>
      <c r="E4" t="s">
        <v>705</v>
      </c>
      <c r="F4" t="s">
        <v>1114</v>
      </c>
      <c r="G4" t="s">
        <v>1453</v>
      </c>
      <c r="H4" t="s">
        <v>2333</v>
      </c>
      <c r="I4" t="s">
        <v>1454</v>
      </c>
      <c r="J4" t="s">
        <v>2334</v>
      </c>
      <c r="K4" t="str">
        <f t="shared" si="0"/>
        <v>EXT</v>
      </c>
    </row>
    <row r="5" spans="1:11" x14ac:dyDescent="0.35">
      <c r="A5" t="s">
        <v>1448</v>
      </c>
      <c r="B5" s="226" t="s">
        <v>563</v>
      </c>
      <c r="C5" t="s">
        <v>704</v>
      </c>
      <c r="D5" t="s">
        <v>335</v>
      </c>
      <c r="E5" t="s">
        <v>705</v>
      </c>
      <c r="F5" t="s">
        <v>706</v>
      </c>
      <c r="G5" t="s">
        <v>1455</v>
      </c>
      <c r="H5" t="s">
        <v>707</v>
      </c>
      <c r="I5" t="s">
        <v>1456</v>
      </c>
      <c r="J5" t="s">
        <v>2335</v>
      </c>
      <c r="K5" t="str">
        <f t="shared" si="0"/>
        <v>EXT</v>
      </c>
    </row>
    <row r="6" spans="1:11" x14ac:dyDescent="0.35">
      <c r="A6" t="s">
        <v>1448</v>
      </c>
      <c r="B6" t="s">
        <v>649</v>
      </c>
      <c r="C6" t="s">
        <v>2336</v>
      </c>
      <c r="D6" t="s">
        <v>335</v>
      </c>
      <c r="E6" t="s">
        <v>2337</v>
      </c>
      <c r="F6" t="s">
        <v>2338</v>
      </c>
      <c r="G6"/>
      <c r="H6" t="s">
        <v>2339</v>
      </c>
      <c r="I6" t="s">
        <v>2340</v>
      </c>
      <c r="J6" t="s">
        <v>2341</v>
      </c>
      <c r="K6" t="str">
        <f t="shared" si="0"/>
        <v>EXT</v>
      </c>
    </row>
    <row r="7" spans="1:11" x14ac:dyDescent="0.35">
      <c r="A7" t="s">
        <v>1448</v>
      </c>
      <c r="B7" t="s">
        <v>593</v>
      </c>
      <c r="C7" t="s">
        <v>1342</v>
      </c>
      <c r="D7" t="s">
        <v>335</v>
      </c>
      <c r="E7" t="s">
        <v>2342</v>
      </c>
      <c r="F7" t="s">
        <v>2343</v>
      </c>
      <c r="G7"/>
      <c r="H7" t="s">
        <v>722</v>
      </c>
      <c r="I7" t="s">
        <v>1461</v>
      </c>
      <c r="J7" t="s">
        <v>1461</v>
      </c>
      <c r="K7" t="str">
        <f t="shared" si="0"/>
        <v>EXT</v>
      </c>
    </row>
    <row r="8" spans="1:11" x14ac:dyDescent="0.35">
      <c r="A8" t="s">
        <v>1448</v>
      </c>
      <c r="B8" t="s">
        <v>593</v>
      </c>
      <c r="C8" t="s">
        <v>1464</v>
      </c>
      <c r="D8" t="s">
        <v>1465</v>
      </c>
      <c r="E8" t="s">
        <v>2342</v>
      </c>
      <c r="F8" t="s">
        <v>2343</v>
      </c>
      <c r="G8"/>
      <c r="H8" t="s">
        <v>722</v>
      </c>
      <c r="I8" t="s">
        <v>1461</v>
      </c>
      <c r="J8" t="s">
        <v>1461</v>
      </c>
      <c r="K8" t="str">
        <f t="shared" si="0"/>
        <v>EXT</v>
      </c>
    </row>
    <row r="9" spans="1:11" x14ac:dyDescent="0.35">
      <c r="A9" t="s">
        <v>1448</v>
      </c>
      <c r="B9" t="s">
        <v>593</v>
      </c>
      <c r="C9" t="s">
        <v>725</v>
      </c>
      <c r="D9" t="s">
        <v>335</v>
      </c>
      <c r="E9" t="s">
        <v>2344</v>
      </c>
      <c r="F9" t="s">
        <v>2345</v>
      </c>
      <c r="G9"/>
      <c r="H9" t="s">
        <v>722</v>
      </c>
      <c r="I9" t="s">
        <v>1466</v>
      </c>
      <c r="J9" t="s">
        <v>1466</v>
      </c>
      <c r="K9" t="str">
        <f t="shared" si="0"/>
        <v>EXT</v>
      </c>
    </row>
    <row r="10" spans="1:11" x14ac:dyDescent="0.35">
      <c r="A10" t="s">
        <v>1448</v>
      </c>
      <c r="B10" t="s">
        <v>593</v>
      </c>
      <c r="C10" t="s">
        <v>721</v>
      </c>
      <c r="D10" t="s">
        <v>335</v>
      </c>
      <c r="E10" t="s">
        <v>2344</v>
      </c>
      <c r="F10" t="s">
        <v>2346</v>
      </c>
      <c r="G10"/>
      <c r="H10" t="s">
        <v>722</v>
      </c>
      <c r="I10" t="s">
        <v>1467</v>
      </c>
      <c r="J10" t="s">
        <v>1461</v>
      </c>
      <c r="K10" t="str">
        <f t="shared" si="0"/>
        <v>EXT</v>
      </c>
    </row>
    <row r="11" spans="1:11" x14ac:dyDescent="0.35">
      <c r="A11" t="s">
        <v>1448</v>
      </c>
      <c r="B11" t="s">
        <v>593</v>
      </c>
      <c r="C11" t="s">
        <v>723</v>
      </c>
      <c r="D11" t="s">
        <v>335</v>
      </c>
      <c r="E11" t="s">
        <v>2344</v>
      </c>
      <c r="F11" t="s">
        <v>2347</v>
      </c>
      <c r="G11"/>
      <c r="H11" t="s">
        <v>724</v>
      </c>
      <c r="I11" t="s">
        <v>1467</v>
      </c>
      <c r="J11" t="s">
        <v>1461</v>
      </c>
      <c r="K11" t="str">
        <f t="shared" si="0"/>
        <v>EXT</v>
      </c>
    </row>
    <row r="12" spans="1:11" x14ac:dyDescent="0.35">
      <c r="A12" t="s">
        <v>1448</v>
      </c>
      <c r="B12" t="s">
        <v>593</v>
      </c>
      <c r="C12" t="s">
        <v>1468</v>
      </c>
      <c r="D12" t="s">
        <v>335</v>
      </c>
      <c r="E12" t="s">
        <v>1469</v>
      </c>
      <c r="F12" t="s">
        <v>1470</v>
      </c>
      <c r="G12" t="s">
        <v>1471</v>
      </c>
      <c r="H12" t="s">
        <v>1470</v>
      </c>
      <c r="I12" t="s">
        <v>1472</v>
      </c>
      <c r="J12" t="s">
        <v>1473</v>
      </c>
      <c r="K12" t="str">
        <f t="shared" si="0"/>
        <v>EXT</v>
      </c>
    </row>
    <row r="13" spans="1:11" x14ac:dyDescent="0.35">
      <c r="A13" t="s">
        <v>1448</v>
      </c>
      <c r="B13" t="s">
        <v>593</v>
      </c>
      <c r="C13" t="s">
        <v>2348</v>
      </c>
      <c r="D13" t="s">
        <v>335</v>
      </c>
      <c r="E13" t="s">
        <v>726</v>
      </c>
      <c r="F13" t="s">
        <v>2349</v>
      </c>
      <c r="G13" t="s">
        <v>2350</v>
      </c>
      <c r="H13" t="s">
        <v>2351</v>
      </c>
      <c r="I13" t="s">
        <v>1457</v>
      </c>
      <c r="J13" t="s">
        <v>1458</v>
      </c>
      <c r="K13" t="str">
        <f t="shared" si="0"/>
        <v>EXT</v>
      </c>
    </row>
    <row r="14" spans="1:11" x14ac:dyDescent="0.35">
      <c r="A14" t="s">
        <v>1448</v>
      </c>
      <c r="B14" t="s">
        <v>593</v>
      </c>
      <c r="C14" t="s">
        <v>2352</v>
      </c>
      <c r="D14" t="s">
        <v>335</v>
      </c>
      <c r="E14" t="s">
        <v>726</v>
      </c>
      <c r="F14" t="s">
        <v>2353</v>
      </c>
      <c r="G14" t="s">
        <v>2354</v>
      </c>
      <c r="H14" t="s">
        <v>2355</v>
      </c>
      <c r="I14" t="s">
        <v>1457</v>
      </c>
      <c r="J14" t="s">
        <v>1459</v>
      </c>
      <c r="K14" t="str">
        <f t="shared" si="0"/>
        <v>EXT</v>
      </c>
    </row>
    <row r="15" spans="1:11" x14ac:dyDescent="0.35">
      <c r="A15" t="s">
        <v>1448</v>
      </c>
      <c r="B15" t="s">
        <v>593</v>
      </c>
      <c r="C15" t="s">
        <v>2356</v>
      </c>
      <c r="D15" t="s">
        <v>335</v>
      </c>
      <c r="E15" t="s">
        <v>726</v>
      </c>
      <c r="F15" t="s">
        <v>1460</v>
      </c>
      <c r="G15"/>
      <c r="H15" t="s">
        <v>1460</v>
      </c>
      <c r="I15"/>
      <c r="J15"/>
      <c r="K15" t="str">
        <f t="shared" si="0"/>
        <v>EXT</v>
      </c>
    </row>
    <row r="16" spans="1:11" x14ac:dyDescent="0.35">
      <c r="A16" t="s">
        <v>1448</v>
      </c>
      <c r="B16" t="s">
        <v>593</v>
      </c>
      <c r="C16" t="s">
        <v>2357</v>
      </c>
      <c r="D16" t="s">
        <v>335</v>
      </c>
      <c r="E16" t="s">
        <v>726</v>
      </c>
      <c r="F16" t="s">
        <v>2358</v>
      </c>
      <c r="G16" t="s">
        <v>2359</v>
      </c>
      <c r="H16" t="s">
        <v>2360</v>
      </c>
      <c r="I16"/>
      <c r="J16"/>
      <c r="K16" t="str">
        <f t="shared" si="0"/>
        <v>EXT</v>
      </c>
    </row>
    <row r="17" spans="1:11" x14ac:dyDescent="0.35">
      <c r="A17" t="s">
        <v>1448</v>
      </c>
      <c r="B17" t="s">
        <v>593</v>
      </c>
      <c r="C17" t="s">
        <v>2361</v>
      </c>
      <c r="D17" t="s">
        <v>335</v>
      </c>
      <c r="E17" t="s">
        <v>2275</v>
      </c>
      <c r="F17" t="s">
        <v>2362</v>
      </c>
      <c r="G17"/>
      <c r="H17" t="s">
        <v>2363</v>
      </c>
      <c r="I17" t="s">
        <v>1461</v>
      </c>
      <c r="J17" t="s">
        <v>1461</v>
      </c>
      <c r="K17" t="str">
        <f t="shared" si="0"/>
        <v>EXT</v>
      </c>
    </row>
    <row r="18" spans="1:11" x14ac:dyDescent="0.35">
      <c r="A18" t="s">
        <v>1448</v>
      </c>
      <c r="B18" t="s">
        <v>593</v>
      </c>
      <c r="C18" t="s">
        <v>2364</v>
      </c>
      <c r="D18" t="s">
        <v>335</v>
      </c>
      <c r="E18" t="s">
        <v>2275</v>
      </c>
      <c r="F18" t="s">
        <v>2365</v>
      </c>
      <c r="G18"/>
      <c r="H18" t="s">
        <v>2365</v>
      </c>
      <c r="I18" t="s">
        <v>1462</v>
      </c>
      <c r="J18" t="s">
        <v>1463</v>
      </c>
      <c r="K18" t="str">
        <f t="shared" si="0"/>
        <v>EXT</v>
      </c>
    </row>
    <row r="19" spans="1:11" x14ac:dyDescent="0.35">
      <c r="A19" t="s">
        <v>1448</v>
      </c>
      <c r="B19" t="s">
        <v>593</v>
      </c>
      <c r="C19" t="s">
        <v>2366</v>
      </c>
      <c r="D19" t="s">
        <v>335</v>
      </c>
      <c r="E19" t="s">
        <v>2275</v>
      </c>
      <c r="F19" t="s">
        <v>2367</v>
      </c>
      <c r="G19"/>
      <c r="H19" t="s">
        <v>2367</v>
      </c>
      <c r="I19" t="s">
        <v>1462</v>
      </c>
      <c r="J19" t="s">
        <v>1463</v>
      </c>
      <c r="K19" t="str">
        <f t="shared" si="0"/>
        <v>EXT</v>
      </c>
    </row>
    <row r="20" spans="1:11" x14ac:dyDescent="0.35">
      <c r="A20" t="s">
        <v>1448</v>
      </c>
      <c r="B20" t="s">
        <v>903</v>
      </c>
      <c r="C20" t="s">
        <v>1474</v>
      </c>
      <c r="D20" t="s">
        <v>335</v>
      </c>
      <c r="E20" t="s">
        <v>1475</v>
      </c>
      <c r="F20" t="s">
        <v>1476</v>
      </c>
      <c r="G20" t="s">
        <v>1477</v>
      </c>
      <c r="H20" t="s">
        <v>1478</v>
      </c>
      <c r="I20" t="s">
        <v>1479</v>
      </c>
      <c r="J20" t="s">
        <v>1480</v>
      </c>
      <c r="K20" t="str">
        <f t="shared" si="0"/>
        <v>EXT</v>
      </c>
    </row>
    <row r="21" spans="1:11" x14ac:dyDescent="0.35">
      <c r="A21" t="s">
        <v>1448</v>
      </c>
      <c r="B21" t="s">
        <v>903</v>
      </c>
      <c r="C21" t="s">
        <v>1481</v>
      </c>
      <c r="D21" t="s">
        <v>335</v>
      </c>
      <c r="E21" t="s">
        <v>1475</v>
      </c>
      <c r="F21" t="s">
        <v>1482</v>
      </c>
      <c r="G21" t="s">
        <v>1483</v>
      </c>
      <c r="H21" t="s">
        <v>2368</v>
      </c>
      <c r="I21" t="s">
        <v>2369</v>
      </c>
      <c r="J21" t="s">
        <v>2370</v>
      </c>
      <c r="K21" t="str">
        <f t="shared" si="0"/>
        <v>EXT</v>
      </c>
    </row>
    <row r="22" spans="1:11" x14ac:dyDescent="0.35">
      <c r="A22" t="s">
        <v>1448</v>
      </c>
      <c r="B22" t="s">
        <v>903</v>
      </c>
      <c r="C22" t="s">
        <v>1484</v>
      </c>
      <c r="D22" t="s">
        <v>335</v>
      </c>
      <c r="E22" t="s">
        <v>1475</v>
      </c>
      <c r="F22" t="s">
        <v>1485</v>
      </c>
      <c r="G22" t="s">
        <v>1486</v>
      </c>
      <c r="H22" t="s">
        <v>1487</v>
      </c>
      <c r="I22" t="s">
        <v>1488</v>
      </c>
      <c r="J22" t="s">
        <v>2371</v>
      </c>
      <c r="K22" t="str">
        <f t="shared" si="0"/>
        <v>EXT</v>
      </c>
    </row>
    <row r="23" spans="1:11" x14ac:dyDescent="0.35">
      <c r="A23" t="s">
        <v>1448</v>
      </c>
      <c r="B23" t="s">
        <v>903</v>
      </c>
      <c r="C23" t="s">
        <v>1489</v>
      </c>
      <c r="D23" t="s">
        <v>335</v>
      </c>
      <c r="E23" t="s">
        <v>1490</v>
      </c>
      <c r="F23" t="s">
        <v>1491</v>
      </c>
      <c r="G23" t="s">
        <v>1492</v>
      </c>
      <c r="H23" t="s">
        <v>1493</v>
      </c>
      <c r="I23" t="s">
        <v>1494</v>
      </c>
      <c r="J23" t="s">
        <v>2372</v>
      </c>
      <c r="K23" t="str">
        <f t="shared" si="0"/>
        <v>EXT</v>
      </c>
    </row>
    <row r="24" spans="1:11" x14ac:dyDescent="0.35">
      <c r="A24" t="s">
        <v>1448</v>
      </c>
      <c r="B24" t="s">
        <v>903</v>
      </c>
      <c r="C24" t="s">
        <v>1495</v>
      </c>
      <c r="D24" t="s">
        <v>335</v>
      </c>
      <c r="E24" t="s">
        <v>1490</v>
      </c>
      <c r="F24" t="s">
        <v>1496</v>
      </c>
      <c r="G24" t="s">
        <v>1497</v>
      </c>
      <c r="H24" t="s">
        <v>1498</v>
      </c>
      <c r="I24" t="s">
        <v>1499</v>
      </c>
      <c r="J24" t="s">
        <v>1500</v>
      </c>
      <c r="K24" t="str">
        <f t="shared" si="0"/>
        <v>EXT</v>
      </c>
    </row>
    <row r="25" spans="1:11" x14ac:dyDescent="0.35">
      <c r="A25" t="s">
        <v>1448</v>
      </c>
      <c r="B25" t="s">
        <v>903</v>
      </c>
      <c r="C25" t="s">
        <v>2373</v>
      </c>
      <c r="D25" t="s">
        <v>335</v>
      </c>
      <c r="E25" t="s">
        <v>2374</v>
      </c>
      <c r="F25" t="s">
        <v>2375</v>
      </c>
      <c r="G25" t="s">
        <v>2376</v>
      </c>
      <c r="H25" t="s">
        <v>2377</v>
      </c>
      <c r="I25" t="s">
        <v>2378</v>
      </c>
      <c r="J25" t="s">
        <v>2379</v>
      </c>
      <c r="K25" t="str">
        <f t="shared" si="0"/>
        <v>EXT</v>
      </c>
    </row>
    <row r="26" spans="1:11" x14ac:dyDescent="0.35">
      <c r="A26" t="s">
        <v>1448</v>
      </c>
      <c r="B26" t="s">
        <v>903</v>
      </c>
      <c r="C26" t="s">
        <v>2380</v>
      </c>
      <c r="D26" t="s">
        <v>335</v>
      </c>
      <c r="E26" t="s">
        <v>2374</v>
      </c>
      <c r="F26" t="s">
        <v>2381</v>
      </c>
      <c r="G26" t="s">
        <v>2382</v>
      </c>
      <c r="H26" t="s">
        <v>2383</v>
      </c>
      <c r="I26" t="s">
        <v>2384</v>
      </c>
      <c r="J26" t="s">
        <v>2385</v>
      </c>
      <c r="K26" t="str">
        <f t="shared" si="0"/>
        <v>EXT</v>
      </c>
    </row>
    <row r="27" spans="1:11" x14ac:dyDescent="0.35">
      <c r="A27" t="s">
        <v>1448</v>
      </c>
      <c r="B27" t="s">
        <v>903</v>
      </c>
      <c r="C27" t="s">
        <v>2386</v>
      </c>
      <c r="D27" t="s">
        <v>335</v>
      </c>
      <c r="E27" t="s">
        <v>2374</v>
      </c>
      <c r="F27" t="s">
        <v>2387</v>
      </c>
      <c r="G27" t="s">
        <v>2388</v>
      </c>
      <c r="H27" t="s">
        <v>2389</v>
      </c>
      <c r="I27" t="s">
        <v>2390</v>
      </c>
      <c r="J27" t="s">
        <v>2391</v>
      </c>
      <c r="K27" t="str">
        <f t="shared" si="0"/>
        <v>EXT</v>
      </c>
    </row>
    <row r="28" spans="1:11" x14ac:dyDescent="0.35">
      <c r="A28" t="s">
        <v>1448</v>
      </c>
      <c r="B28" t="s">
        <v>903</v>
      </c>
      <c r="C28" t="s">
        <v>2392</v>
      </c>
      <c r="D28" t="s">
        <v>335</v>
      </c>
      <c r="E28" t="s">
        <v>2374</v>
      </c>
      <c r="F28" t="s">
        <v>2393</v>
      </c>
      <c r="G28" t="s">
        <v>2394</v>
      </c>
      <c r="H28" t="s">
        <v>2395</v>
      </c>
      <c r="I28" t="s">
        <v>2396</v>
      </c>
      <c r="J28" t="s">
        <v>2397</v>
      </c>
      <c r="K28" t="str">
        <f t="shared" si="0"/>
        <v>EXT</v>
      </c>
    </row>
    <row r="29" spans="1:11" x14ac:dyDescent="0.35">
      <c r="A29" t="s">
        <v>1448</v>
      </c>
      <c r="B29" t="s">
        <v>903</v>
      </c>
      <c r="C29" t="s">
        <v>2398</v>
      </c>
      <c r="D29" t="s">
        <v>335</v>
      </c>
      <c r="E29" t="s">
        <v>2374</v>
      </c>
      <c r="F29" t="s">
        <v>2399</v>
      </c>
      <c r="G29" t="s">
        <v>2400</v>
      </c>
      <c r="H29" t="s">
        <v>2395</v>
      </c>
      <c r="I29" t="s">
        <v>2401</v>
      </c>
      <c r="J29" t="s">
        <v>2402</v>
      </c>
      <c r="K29" t="str">
        <f t="shared" si="0"/>
        <v>EXT</v>
      </c>
    </row>
    <row r="30" spans="1:11" x14ac:dyDescent="0.35">
      <c r="A30" t="s">
        <v>1448</v>
      </c>
      <c r="B30" t="s">
        <v>708</v>
      </c>
      <c r="C30" t="s">
        <v>2403</v>
      </c>
      <c r="D30" t="s">
        <v>335</v>
      </c>
      <c r="E30" t="s">
        <v>595</v>
      </c>
      <c r="F30" t="s">
        <v>2404</v>
      </c>
      <c r="G30" t="s">
        <v>2405</v>
      </c>
      <c r="H30" t="s">
        <v>2406</v>
      </c>
      <c r="I30" t="s">
        <v>2407</v>
      </c>
      <c r="J30" t="s">
        <v>2408</v>
      </c>
      <c r="K30" t="str">
        <f>IF(RIGHT(LEFT(C30,10),3)="INT", "INT", "EXT")</f>
        <v>INT</v>
      </c>
    </row>
    <row r="31" spans="1:11" x14ac:dyDescent="0.35">
      <c r="A31" t="s">
        <v>1448</v>
      </c>
      <c r="B31" t="s">
        <v>708</v>
      </c>
      <c r="C31" t="s">
        <v>2409</v>
      </c>
      <c r="D31" t="s">
        <v>335</v>
      </c>
      <c r="E31" t="s">
        <v>595</v>
      </c>
      <c r="F31" t="s">
        <v>2410</v>
      </c>
      <c r="G31" t="s">
        <v>2411</v>
      </c>
      <c r="H31" t="s">
        <v>2412</v>
      </c>
      <c r="I31" t="s">
        <v>2413</v>
      </c>
      <c r="J31" t="s">
        <v>2414</v>
      </c>
      <c r="K31" t="str">
        <f t="shared" ref="K31:K94" si="1">IF(RIGHT(LEFT(C31,10),3)="INT", "INT", "EXT")</f>
        <v>INT</v>
      </c>
    </row>
    <row r="32" spans="1:11" x14ac:dyDescent="0.35">
      <c r="A32" t="s">
        <v>1448</v>
      </c>
      <c r="B32" t="s">
        <v>708</v>
      </c>
      <c r="C32" t="s">
        <v>1501</v>
      </c>
      <c r="D32" t="s">
        <v>335</v>
      </c>
      <c r="E32" t="s">
        <v>559</v>
      </c>
      <c r="F32" t="s">
        <v>1502</v>
      </c>
      <c r="G32" t="s">
        <v>1503</v>
      </c>
      <c r="H32" t="s">
        <v>1504</v>
      </c>
      <c r="I32" t="s">
        <v>1505</v>
      </c>
      <c r="J32" t="s">
        <v>2415</v>
      </c>
      <c r="K32" t="str">
        <f t="shared" si="1"/>
        <v>INT</v>
      </c>
    </row>
    <row r="33" spans="1:11" x14ac:dyDescent="0.35">
      <c r="A33" t="s">
        <v>1448</v>
      </c>
      <c r="B33" t="s">
        <v>708</v>
      </c>
      <c r="C33" t="s">
        <v>855</v>
      </c>
      <c r="D33" t="s">
        <v>335</v>
      </c>
      <c r="E33" t="s">
        <v>595</v>
      </c>
      <c r="F33" t="s">
        <v>856</v>
      </c>
      <c r="G33" t="s">
        <v>1506</v>
      </c>
      <c r="H33" t="s">
        <v>857</v>
      </c>
      <c r="I33" t="s">
        <v>1507</v>
      </c>
      <c r="J33" t="s">
        <v>2416</v>
      </c>
      <c r="K33" t="str">
        <f t="shared" si="1"/>
        <v>INT</v>
      </c>
    </row>
    <row r="34" spans="1:11" x14ac:dyDescent="0.35">
      <c r="A34" t="s">
        <v>1448</v>
      </c>
      <c r="B34" t="s">
        <v>708</v>
      </c>
      <c r="C34" t="s">
        <v>732</v>
      </c>
      <c r="D34" t="s">
        <v>335</v>
      </c>
      <c r="E34" t="s">
        <v>595</v>
      </c>
      <c r="F34" t="s">
        <v>733</v>
      </c>
      <c r="G34" t="s">
        <v>1508</v>
      </c>
      <c r="H34" t="s">
        <v>734</v>
      </c>
      <c r="I34" t="s">
        <v>2413</v>
      </c>
      <c r="J34" t="s">
        <v>2417</v>
      </c>
      <c r="K34" t="str">
        <f t="shared" si="1"/>
        <v>INT</v>
      </c>
    </row>
    <row r="35" spans="1:11" x14ac:dyDescent="0.35">
      <c r="A35" t="s">
        <v>1448</v>
      </c>
      <c r="B35" t="s">
        <v>708</v>
      </c>
      <c r="C35" t="s">
        <v>1510</v>
      </c>
      <c r="D35" t="s">
        <v>335</v>
      </c>
      <c r="E35" t="s">
        <v>559</v>
      </c>
      <c r="F35" t="s">
        <v>1511</v>
      </c>
      <c r="G35" t="s">
        <v>1512</v>
      </c>
      <c r="H35" t="s">
        <v>1513</v>
      </c>
      <c r="I35" t="s">
        <v>2418</v>
      </c>
      <c r="J35" t="s">
        <v>2419</v>
      </c>
      <c r="K35" t="str">
        <f t="shared" si="1"/>
        <v>INT</v>
      </c>
    </row>
    <row r="36" spans="1:11" x14ac:dyDescent="0.35">
      <c r="A36" t="s">
        <v>1448</v>
      </c>
      <c r="B36" t="s">
        <v>708</v>
      </c>
      <c r="C36" t="s">
        <v>741</v>
      </c>
      <c r="D36" t="s">
        <v>335</v>
      </c>
      <c r="E36" t="s">
        <v>595</v>
      </c>
      <c r="F36" t="s">
        <v>742</v>
      </c>
      <c r="G36" t="s">
        <v>1514</v>
      </c>
      <c r="H36" t="s">
        <v>743</v>
      </c>
      <c r="I36" t="s">
        <v>2420</v>
      </c>
      <c r="J36" t="s">
        <v>2421</v>
      </c>
      <c r="K36" t="str">
        <f t="shared" si="1"/>
        <v>INT</v>
      </c>
    </row>
    <row r="37" spans="1:11" x14ac:dyDescent="0.35">
      <c r="A37" t="s">
        <v>1448</v>
      </c>
      <c r="B37" t="s">
        <v>708</v>
      </c>
      <c r="C37" t="s">
        <v>1515</v>
      </c>
      <c r="D37" t="s">
        <v>335</v>
      </c>
      <c r="E37" t="s">
        <v>559</v>
      </c>
      <c r="F37" t="s">
        <v>1516</v>
      </c>
      <c r="G37" t="s">
        <v>1517</v>
      </c>
      <c r="H37" t="s">
        <v>1518</v>
      </c>
      <c r="I37" t="s">
        <v>1519</v>
      </c>
      <c r="J37" t="s">
        <v>2422</v>
      </c>
      <c r="K37" t="str">
        <f t="shared" si="1"/>
        <v>INT</v>
      </c>
    </row>
    <row r="38" spans="1:11" x14ac:dyDescent="0.35">
      <c r="A38" t="s">
        <v>1448</v>
      </c>
      <c r="B38" t="s">
        <v>708</v>
      </c>
      <c r="C38" t="s">
        <v>744</v>
      </c>
      <c r="D38" t="s">
        <v>335</v>
      </c>
      <c r="E38" t="s">
        <v>595</v>
      </c>
      <c r="F38" t="s">
        <v>745</v>
      </c>
      <c r="G38" t="s">
        <v>1520</v>
      </c>
      <c r="H38" t="s">
        <v>746</v>
      </c>
      <c r="I38" t="s">
        <v>1507</v>
      </c>
      <c r="J38" t="s">
        <v>2423</v>
      </c>
      <c r="K38" t="str">
        <f t="shared" si="1"/>
        <v>INT</v>
      </c>
    </row>
    <row r="39" spans="1:11" x14ac:dyDescent="0.35">
      <c r="A39" t="s">
        <v>1448</v>
      </c>
      <c r="B39" t="s">
        <v>708</v>
      </c>
      <c r="C39" t="s">
        <v>1521</v>
      </c>
      <c r="D39" t="s">
        <v>335</v>
      </c>
      <c r="E39" t="s">
        <v>559</v>
      </c>
      <c r="F39" t="s">
        <v>1522</v>
      </c>
      <c r="G39" t="s">
        <v>1523</v>
      </c>
      <c r="H39" t="s">
        <v>1524</v>
      </c>
      <c r="I39" t="s">
        <v>1525</v>
      </c>
      <c r="J39" t="s">
        <v>1526</v>
      </c>
      <c r="K39" t="str">
        <f t="shared" si="1"/>
        <v>INT</v>
      </c>
    </row>
    <row r="40" spans="1:11" x14ac:dyDescent="0.35">
      <c r="A40" t="s">
        <v>1448</v>
      </c>
      <c r="B40" t="s">
        <v>708</v>
      </c>
      <c r="C40" t="s">
        <v>747</v>
      </c>
      <c r="D40" t="s">
        <v>335</v>
      </c>
      <c r="E40" t="s">
        <v>595</v>
      </c>
      <c r="F40" t="s">
        <v>748</v>
      </c>
      <c r="G40" t="s">
        <v>1527</v>
      </c>
      <c r="H40" t="s">
        <v>749</v>
      </c>
      <c r="I40" t="s">
        <v>1528</v>
      </c>
      <c r="J40" t="s">
        <v>2424</v>
      </c>
      <c r="K40" t="str">
        <f t="shared" si="1"/>
        <v>INT</v>
      </c>
    </row>
    <row r="41" spans="1:11" x14ac:dyDescent="0.35">
      <c r="A41" t="s">
        <v>1448</v>
      </c>
      <c r="B41" t="s">
        <v>708</v>
      </c>
      <c r="C41" t="s">
        <v>923</v>
      </c>
      <c r="D41" t="s">
        <v>335</v>
      </c>
      <c r="E41" t="s">
        <v>595</v>
      </c>
      <c r="F41" t="s">
        <v>924</v>
      </c>
      <c r="G41" t="s">
        <v>1529</v>
      </c>
      <c r="H41" t="s">
        <v>925</v>
      </c>
      <c r="I41" t="s">
        <v>1509</v>
      </c>
      <c r="J41" t="s">
        <v>2425</v>
      </c>
      <c r="K41" t="str">
        <f t="shared" si="1"/>
        <v>INT</v>
      </c>
    </row>
    <row r="42" spans="1:11" x14ac:dyDescent="0.35">
      <c r="A42" t="s">
        <v>1448</v>
      </c>
      <c r="B42" t="s">
        <v>708</v>
      </c>
      <c r="C42" t="s">
        <v>786</v>
      </c>
      <c r="D42" t="s">
        <v>335</v>
      </c>
      <c r="E42" t="s">
        <v>595</v>
      </c>
      <c r="F42" t="s">
        <v>787</v>
      </c>
      <c r="G42" t="s">
        <v>1530</v>
      </c>
      <c r="H42" t="s">
        <v>788</v>
      </c>
      <c r="I42" t="s">
        <v>1531</v>
      </c>
      <c r="J42" t="s">
        <v>2426</v>
      </c>
      <c r="K42" t="str">
        <f t="shared" si="1"/>
        <v>INT</v>
      </c>
    </row>
    <row r="43" spans="1:11" x14ac:dyDescent="0.35">
      <c r="A43" t="s">
        <v>1448</v>
      </c>
      <c r="B43" t="s">
        <v>708</v>
      </c>
      <c r="C43" t="s">
        <v>1532</v>
      </c>
      <c r="D43" t="s">
        <v>335</v>
      </c>
      <c r="E43" t="s">
        <v>559</v>
      </c>
      <c r="F43" t="s">
        <v>1533</v>
      </c>
      <c r="G43" t="s">
        <v>1534</v>
      </c>
      <c r="H43" t="s">
        <v>1535</v>
      </c>
      <c r="I43" t="s">
        <v>1536</v>
      </c>
      <c r="J43" t="s">
        <v>2427</v>
      </c>
      <c r="K43" t="str">
        <f t="shared" si="1"/>
        <v>INT</v>
      </c>
    </row>
    <row r="44" spans="1:11" x14ac:dyDescent="0.35">
      <c r="A44" t="s">
        <v>1448</v>
      </c>
      <c r="B44" t="s">
        <v>708</v>
      </c>
      <c r="C44" t="s">
        <v>789</v>
      </c>
      <c r="D44" t="s">
        <v>335</v>
      </c>
      <c r="E44" t="s">
        <v>595</v>
      </c>
      <c r="F44" t="s">
        <v>790</v>
      </c>
      <c r="G44" t="s">
        <v>1537</v>
      </c>
      <c r="H44" t="s">
        <v>791</v>
      </c>
      <c r="I44" t="s">
        <v>1536</v>
      </c>
      <c r="J44" t="s">
        <v>2428</v>
      </c>
      <c r="K44" t="str">
        <f t="shared" si="1"/>
        <v>INT</v>
      </c>
    </row>
    <row r="45" spans="1:11" x14ac:dyDescent="0.35">
      <c r="A45" t="s">
        <v>1448</v>
      </c>
      <c r="B45" t="s">
        <v>708</v>
      </c>
      <c r="C45" t="s">
        <v>2429</v>
      </c>
      <c r="D45" t="s">
        <v>335</v>
      </c>
      <c r="E45" t="s">
        <v>595</v>
      </c>
      <c r="F45" t="s">
        <v>2430</v>
      </c>
      <c r="G45" t="s">
        <v>2431</v>
      </c>
      <c r="H45" t="s">
        <v>2432</v>
      </c>
      <c r="I45" t="s">
        <v>2433</v>
      </c>
      <c r="J45" t="s">
        <v>2434</v>
      </c>
      <c r="K45" t="str">
        <f t="shared" si="1"/>
        <v>INT</v>
      </c>
    </row>
    <row r="46" spans="1:11" x14ac:dyDescent="0.35">
      <c r="A46" t="s">
        <v>1448</v>
      </c>
      <c r="B46" t="s">
        <v>708</v>
      </c>
      <c r="C46" t="s">
        <v>1538</v>
      </c>
      <c r="D46" t="s">
        <v>335</v>
      </c>
      <c r="E46" t="s">
        <v>559</v>
      </c>
      <c r="F46" t="s">
        <v>1539</v>
      </c>
      <c r="G46" t="s">
        <v>1540</v>
      </c>
      <c r="H46" t="s">
        <v>1541</v>
      </c>
      <c r="I46" t="s">
        <v>1542</v>
      </c>
      <c r="J46" t="s">
        <v>2435</v>
      </c>
      <c r="K46" t="str">
        <f t="shared" si="1"/>
        <v>INT</v>
      </c>
    </row>
    <row r="47" spans="1:11" x14ac:dyDescent="0.35">
      <c r="A47" t="s">
        <v>1448</v>
      </c>
      <c r="B47" t="s">
        <v>708</v>
      </c>
      <c r="C47" t="s">
        <v>1041</v>
      </c>
      <c r="D47" t="s">
        <v>335</v>
      </c>
      <c r="E47" t="s">
        <v>595</v>
      </c>
      <c r="F47" t="s">
        <v>1042</v>
      </c>
      <c r="G47" t="s">
        <v>1543</v>
      </c>
      <c r="H47" t="s">
        <v>1043</v>
      </c>
      <c r="I47" t="s">
        <v>1544</v>
      </c>
      <c r="J47" t="s">
        <v>2436</v>
      </c>
      <c r="K47" t="str">
        <f t="shared" si="1"/>
        <v>INT</v>
      </c>
    </row>
    <row r="48" spans="1:11" x14ac:dyDescent="0.35">
      <c r="A48" t="s">
        <v>1448</v>
      </c>
      <c r="B48" t="s">
        <v>708</v>
      </c>
      <c r="C48" t="s">
        <v>828</v>
      </c>
      <c r="D48" t="s">
        <v>335</v>
      </c>
      <c r="E48" t="s">
        <v>595</v>
      </c>
      <c r="F48" t="s">
        <v>829</v>
      </c>
      <c r="G48" t="s">
        <v>1545</v>
      </c>
      <c r="H48" t="s">
        <v>830</v>
      </c>
      <c r="I48" t="s">
        <v>1546</v>
      </c>
      <c r="J48" t="s">
        <v>2437</v>
      </c>
      <c r="K48" t="str">
        <f t="shared" si="1"/>
        <v>INT</v>
      </c>
    </row>
    <row r="49" spans="1:11" x14ac:dyDescent="0.35">
      <c r="A49" t="s">
        <v>1448</v>
      </c>
      <c r="B49" t="s">
        <v>708</v>
      </c>
      <c r="C49" t="s">
        <v>1547</v>
      </c>
      <c r="D49" t="s">
        <v>335</v>
      </c>
      <c r="E49" t="s">
        <v>559</v>
      </c>
      <c r="F49" t="s">
        <v>1548</v>
      </c>
      <c r="G49" t="s">
        <v>1549</v>
      </c>
      <c r="H49" t="s">
        <v>1550</v>
      </c>
      <c r="I49" t="s">
        <v>1551</v>
      </c>
      <c r="J49" t="s">
        <v>2438</v>
      </c>
      <c r="K49" t="str">
        <f t="shared" si="1"/>
        <v>INT</v>
      </c>
    </row>
    <row r="50" spans="1:11" x14ac:dyDescent="0.35">
      <c r="A50" t="s">
        <v>1448</v>
      </c>
      <c r="B50" t="s">
        <v>708</v>
      </c>
      <c r="C50" t="s">
        <v>831</v>
      </c>
      <c r="D50" t="s">
        <v>335</v>
      </c>
      <c r="E50" t="s">
        <v>595</v>
      </c>
      <c r="F50" t="s">
        <v>832</v>
      </c>
      <c r="G50" t="s">
        <v>1552</v>
      </c>
      <c r="H50" t="s">
        <v>833</v>
      </c>
      <c r="I50" t="s">
        <v>1507</v>
      </c>
      <c r="J50" t="s">
        <v>2439</v>
      </c>
      <c r="K50" t="str">
        <f t="shared" si="1"/>
        <v>INT</v>
      </c>
    </row>
    <row r="51" spans="1:11" x14ac:dyDescent="0.35">
      <c r="A51" t="s">
        <v>1448</v>
      </c>
      <c r="B51" t="s">
        <v>708</v>
      </c>
      <c r="C51" t="s">
        <v>1044</v>
      </c>
      <c r="D51" t="s">
        <v>335</v>
      </c>
      <c r="E51" t="s">
        <v>595</v>
      </c>
      <c r="F51" t="s">
        <v>1045</v>
      </c>
      <c r="G51" t="s">
        <v>1553</v>
      </c>
      <c r="H51" t="s">
        <v>1046</v>
      </c>
      <c r="I51" t="s">
        <v>1546</v>
      </c>
      <c r="J51" t="s">
        <v>2426</v>
      </c>
      <c r="K51" t="str">
        <f t="shared" si="1"/>
        <v>INT</v>
      </c>
    </row>
    <row r="52" spans="1:11" x14ac:dyDescent="0.35">
      <c r="A52" t="s">
        <v>1448</v>
      </c>
      <c r="B52" t="s">
        <v>708</v>
      </c>
      <c r="C52" t="s">
        <v>1554</v>
      </c>
      <c r="D52" t="s">
        <v>335</v>
      </c>
      <c r="E52" t="s">
        <v>595</v>
      </c>
      <c r="F52" t="s">
        <v>1555</v>
      </c>
      <c r="G52" t="s">
        <v>1556</v>
      </c>
      <c r="H52" t="s">
        <v>1557</v>
      </c>
      <c r="I52" t="s">
        <v>1558</v>
      </c>
      <c r="J52" t="s">
        <v>2440</v>
      </c>
      <c r="K52" t="str">
        <f t="shared" si="1"/>
        <v>INT</v>
      </c>
    </row>
    <row r="53" spans="1:11" x14ac:dyDescent="0.35">
      <c r="A53" t="s">
        <v>1448</v>
      </c>
      <c r="B53" t="s">
        <v>708</v>
      </c>
      <c r="C53" t="s">
        <v>1559</v>
      </c>
      <c r="D53" t="s">
        <v>335</v>
      </c>
      <c r="E53" t="s">
        <v>559</v>
      </c>
      <c r="F53" t="s">
        <v>1560</v>
      </c>
      <c r="G53" t="s">
        <v>1561</v>
      </c>
      <c r="H53" t="s">
        <v>1562</v>
      </c>
      <c r="I53" t="s">
        <v>1563</v>
      </c>
      <c r="J53" t="s">
        <v>2441</v>
      </c>
      <c r="K53" t="str">
        <f t="shared" si="1"/>
        <v>INT</v>
      </c>
    </row>
    <row r="54" spans="1:11" x14ac:dyDescent="0.35">
      <c r="A54" t="s">
        <v>1448</v>
      </c>
      <c r="B54" t="s">
        <v>708</v>
      </c>
      <c r="C54" t="s">
        <v>975</v>
      </c>
      <c r="D54" t="s">
        <v>335</v>
      </c>
      <c r="E54" t="s">
        <v>595</v>
      </c>
      <c r="F54" t="s">
        <v>976</v>
      </c>
      <c r="G54" t="s">
        <v>1564</v>
      </c>
      <c r="H54" t="s">
        <v>977</v>
      </c>
      <c r="I54" t="s">
        <v>1565</v>
      </c>
      <c r="J54" t="s">
        <v>2442</v>
      </c>
      <c r="K54" t="str">
        <f t="shared" si="1"/>
        <v>INT</v>
      </c>
    </row>
    <row r="55" spans="1:11" x14ac:dyDescent="0.35">
      <c r="A55" t="s">
        <v>1448</v>
      </c>
      <c r="B55" t="s">
        <v>708</v>
      </c>
      <c r="C55" t="s">
        <v>1566</v>
      </c>
      <c r="D55" t="s">
        <v>335</v>
      </c>
      <c r="E55" t="s">
        <v>559</v>
      </c>
      <c r="F55" t="s">
        <v>1567</v>
      </c>
      <c r="G55" t="s">
        <v>1568</v>
      </c>
      <c r="H55" t="s">
        <v>1569</v>
      </c>
      <c r="I55" t="s">
        <v>2443</v>
      </c>
      <c r="J55" t="s">
        <v>2444</v>
      </c>
      <c r="K55" t="str">
        <f t="shared" si="1"/>
        <v>INT</v>
      </c>
    </row>
    <row r="56" spans="1:11" x14ac:dyDescent="0.35">
      <c r="A56" t="s">
        <v>1448</v>
      </c>
      <c r="B56" t="s">
        <v>708</v>
      </c>
      <c r="C56" t="s">
        <v>801</v>
      </c>
      <c r="D56" t="s">
        <v>335</v>
      </c>
      <c r="E56" t="s">
        <v>595</v>
      </c>
      <c r="F56" t="s">
        <v>802</v>
      </c>
      <c r="G56" t="s">
        <v>1570</v>
      </c>
      <c r="H56" t="s">
        <v>803</v>
      </c>
      <c r="I56" t="s">
        <v>1571</v>
      </c>
      <c r="J56" t="s">
        <v>2445</v>
      </c>
      <c r="K56" t="str">
        <f t="shared" si="1"/>
        <v>INT</v>
      </c>
    </row>
    <row r="57" spans="1:11" x14ac:dyDescent="0.35">
      <c r="A57" t="s">
        <v>1448</v>
      </c>
      <c r="B57" t="s">
        <v>708</v>
      </c>
      <c r="C57" t="s">
        <v>810</v>
      </c>
      <c r="D57" t="s">
        <v>335</v>
      </c>
      <c r="E57" t="s">
        <v>595</v>
      </c>
      <c r="F57" t="s">
        <v>811</v>
      </c>
      <c r="G57" t="s">
        <v>1572</v>
      </c>
      <c r="H57" t="s">
        <v>812</v>
      </c>
      <c r="I57" t="s">
        <v>2446</v>
      </c>
      <c r="J57" t="s">
        <v>2447</v>
      </c>
      <c r="K57" t="str">
        <f t="shared" si="1"/>
        <v>INT</v>
      </c>
    </row>
    <row r="58" spans="1:11" x14ac:dyDescent="0.35">
      <c r="A58" t="s">
        <v>1448</v>
      </c>
      <c r="B58" t="s">
        <v>708</v>
      </c>
      <c r="C58" t="s">
        <v>1574</v>
      </c>
      <c r="D58" t="s">
        <v>335</v>
      </c>
      <c r="E58" t="s">
        <v>559</v>
      </c>
      <c r="F58" t="s">
        <v>1575</v>
      </c>
      <c r="G58" t="s">
        <v>1576</v>
      </c>
      <c r="H58" t="s">
        <v>1577</v>
      </c>
      <c r="I58" t="s">
        <v>1578</v>
      </c>
      <c r="J58" t="s">
        <v>2448</v>
      </c>
      <c r="K58" t="str">
        <f t="shared" si="1"/>
        <v>INT</v>
      </c>
    </row>
    <row r="59" spans="1:11" x14ac:dyDescent="0.35">
      <c r="A59" t="s">
        <v>1448</v>
      </c>
      <c r="B59" t="s">
        <v>708</v>
      </c>
      <c r="C59" t="s">
        <v>813</v>
      </c>
      <c r="D59" t="s">
        <v>335</v>
      </c>
      <c r="E59" t="s">
        <v>595</v>
      </c>
      <c r="F59" t="s">
        <v>814</v>
      </c>
      <c r="G59" t="s">
        <v>1579</v>
      </c>
      <c r="H59" t="s">
        <v>815</v>
      </c>
      <c r="I59" t="s">
        <v>1507</v>
      </c>
      <c r="J59" t="s">
        <v>2449</v>
      </c>
      <c r="K59" t="str">
        <f t="shared" si="1"/>
        <v>INT</v>
      </c>
    </row>
    <row r="60" spans="1:11" x14ac:dyDescent="0.35">
      <c r="A60" t="s">
        <v>1448</v>
      </c>
      <c r="B60" t="s">
        <v>708</v>
      </c>
      <c r="C60" t="s">
        <v>816</v>
      </c>
      <c r="D60" t="s">
        <v>335</v>
      </c>
      <c r="E60" t="s">
        <v>595</v>
      </c>
      <c r="F60" t="s">
        <v>817</v>
      </c>
      <c r="G60" t="s">
        <v>1580</v>
      </c>
      <c r="H60" t="s">
        <v>818</v>
      </c>
      <c r="I60" t="s">
        <v>1546</v>
      </c>
      <c r="J60" t="s">
        <v>2426</v>
      </c>
      <c r="K60" t="str">
        <f t="shared" si="1"/>
        <v>INT</v>
      </c>
    </row>
    <row r="61" spans="1:11" x14ac:dyDescent="0.35">
      <c r="A61" t="s">
        <v>1448</v>
      </c>
      <c r="B61" t="s">
        <v>708</v>
      </c>
      <c r="C61" t="s">
        <v>1581</v>
      </c>
      <c r="D61" t="s">
        <v>335</v>
      </c>
      <c r="E61" t="s">
        <v>559</v>
      </c>
      <c r="F61" t="s">
        <v>1582</v>
      </c>
      <c r="G61" t="s">
        <v>1583</v>
      </c>
      <c r="H61" t="s">
        <v>1584</v>
      </c>
      <c r="I61" t="s">
        <v>1585</v>
      </c>
      <c r="J61" t="s">
        <v>2450</v>
      </c>
      <c r="K61" t="str">
        <f t="shared" si="1"/>
        <v>INT</v>
      </c>
    </row>
    <row r="62" spans="1:11" x14ac:dyDescent="0.35">
      <c r="A62" t="s">
        <v>1448</v>
      </c>
      <c r="B62" t="s">
        <v>708</v>
      </c>
      <c r="C62" t="s">
        <v>819</v>
      </c>
      <c r="D62" t="s">
        <v>335</v>
      </c>
      <c r="E62" t="s">
        <v>595</v>
      </c>
      <c r="F62" t="s">
        <v>820</v>
      </c>
      <c r="G62" t="s">
        <v>1586</v>
      </c>
      <c r="H62" t="s">
        <v>821</v>
      </c>
      <c r="I62" t="s">
        <v>1587</v>
      </c>
      <c r="J62" t="s">
        <v>2451</v>
      </c>
      <c r="K62" t="str">
        <f t="shared" si="1"/>
        <v>INT</v>
      </c>
    </row>
    <row r="63" spans="1:11" x14ac:dyDescent="0.35">
      <c r="A63" t="s">
        <v>1448</v>
      </c>
      <c r="B63" t="s">
        <v>708</v>
      </c>
      <c r="C63" t="s">
        <v>822</v>
      </c>
      <c r="D63" t="s">
        <v>335</v>
      </c>
      <c r="E63" t="s">
        <v>595</v>
      </c>
      <c r="F63" t="s">
        <v>823</v>
      </c>
      <c r="G63" t="s">
        <v>1588</v>
      </c>
      <c r="H63" t="s">
        <v>824</v>
      </c>
      <c r="I63" t="s">
        <v>2413</v>
      </c>
      <c r="J63" t="s">
        <v>1589</v>
      </c>
      <c r="K63" t="str">
        <f t="shared" si="1"/>
        <v>INT</v>
      </c>
    </row>
    <row r="64" spans="1:11" x14ac:dyDescent="0.35">
      <c r="A64" t="s">
        <v>1448</v>
      </c>
      <c r="B64" t="s">
        <v>708</v>
      </c>
      <c r="C64" t="s">
        <v>1590</v>
      </c>
      <c r="D64" t="s">
        <v>335</v>
      </c>
      <c r="E64" t="s">
        <v>559</v>
      </c>
      <c r="F64" t="s">
        <v>1591</v>
      </c>
      <c r="G64" t="s">
        <v>1592</v>
      </c>
      <c r="H64" t="s">
        <v>1593</v>
      </c>
      <c r="I64" t="s">
        <v>1594</v>
      </c>
      <c r="J64" t="s">
        <v>2452</v>
      </c>
      <c r="K64" t="str">
        <f t="shared" si="1"/>
        <v>INT</v>
      </c>
    </row>
    <row r="65" spans="1:11" x14ac:dyDescent="0.35">
      <c r="A65" t="s">
        <v>1448</v>
      </c>
      <c r="B65" t="s">
        <v>708</v>
      </c>
      <c r="C65" t="s">
        <v>825</v>
      </c>
      <c r="D65" t="s">
        <v>335</v>
      </c>
      <c r="E65" t="s">
        <v>595</v>
      </c>
      <c r="F65" t="s">
        <v>826</v>
      </c>
      <c r="G65" t="s">
        <v>1595</v>
      </c>
      <c r="H65" t="s">
        <v>827</v>
      </c>
      <c r="I65" t="s">
        <v>1594</v>
      </c>
      <c r="J65" t="s">
        <v>2451</v>
      </c>
      <c r="K65" t="str">
        <f t="shared" si="1"/>
        <v>INT</v>
      </c>
    </row>
    <row r="66" spans="1:11" x14ac:dyDescent="0.35">
      <c r="A66" t="s">
        <v>1448</v>
      </c>
      <c r="B66" t="s">
        <v>708</v>
      </c>
      <c r="C66" t="s">
        <v>1596</v>
      </c>
      <c r="D66" t="s">
        <v>335</v>
      </c>
      <c r="E66" t="s">
        <v>559</v>
      </c>
      <c r="F66" t="s">
        <v>1597</v>
      </c>
      <c r="G66" t="s">
        <v>1598</v>
      </c>
      <c r="H66" t="s">
        <v>1599</v>
      </c>
      <c r="I66" t="s">
        <v>1600</v>
      </c>
      <c r="J66" t="s">
        <v>2453</v>
      </c>
      <c r="K66" t="str">
        <f t="shared" si="1"/>
        <v>INT</v>
      </c>
    </row>
    <row r="67" spans="1:11" x14ac:dyDescent="0.35">
      <c r="A67" t="s">
        <v>1448</v>
      </c>
      <c r="B67" t="s">
        <v>708</v>
      </c>
      <c r="C67" t="s">
        <v>735</v>
      </c>
      <c r="D67" t="s">
        <v>335</v>
      </c>
      <c r="E67" t="s">
        <v>595</v>
      </c>
      <c r="F67" t="s">
        <v>736</v>
      </c>
      <c r="G67" t="s">
        <v>1601</v>
      </c>
      <c r="H67" t="s">
        <v>737</v>
      </c>
      <c r="I67" t="s">
        <v>1602</v>
      </c>
      <c r="J67" t="s">
        <v>2454</v>
      </c>
      <c r="K67" t="str">
        <f t="shared" si="1"/>
        <v>INT</v>
      </c>
    </row>
    <row r="68" spans="1:11" x14ac:dyDescent="0.35">
      <c r="A68" t="s">
        <v>1448</v>
      </c>
      <c r="B68" t="s">
        <v>658</v>
      </c>
      <c r="C68" t="s">
        <v>1083</v>
      </c>
      <c r="D68" t="s">
        <v>335</v>
      </c>
      <c r="E68" t="s">
        <v>595</v>
      </c>
      <c r="F68" t="s">
        <v>1084</v>
      </c>
      <c r="G68" t="s">
        <v>1603</v>
      </c>
      <c r="H68" t="s">
        <v>1085</v>
      </c>
      <c r="I68" t="s">
        <v>1604</v>
      </c>
      <c r="J68" t="s">
        <v>2455</v>
      </c>
      <c r="K68" t="str">
        <f t="shared" si="1"/>
        <v>INT</v>
      </c>
    </row>
    <row r="69" spans="1:11" x14ac:dyDescent="0.35">
      <c r="A69" t="s">
        <v>1448</v>
      </c>
      <c r="B69" t="s">
        <v>658</v>
      </c>
      <c r="C69" t="s">
        <v>1605</v>
      </c>
      <c r="D69" t="s">
        <v>335</v>
      </c>
      <c r="E69" t="s">
        <v>559</v>
      </c>
      <c r="F69" t="s">
        <v>1606</v>
      </c>
      <c r="G69" t="s">
        <v>1607</v>
      </c>
      <c r="H69" t="s">
        <v>1608</v>
      </c>
      <c r="I69" t="s">
        <v>1609</v>
      </c>
      <c r="J69" t="s">
        <v>2456</v>
      </c>
      <c r="K69" t="str">
        <f t="shared" si="1"/>
        <v>INT</v>
      </c>
    </row>
    <row r="70" spans="1:11" x14ac:dyDescent="0.35">
      <c r="A70" t="s">
        <v>1448</v>
      </c>
      <c r="B70" t="s">
        <v>658</v>
      </c>
      <c r="C70" t="s">
        <v>1086</v>
      </c>
      <c r="D70" t="s">
        <v>335</v>
      </c>
      <c r="E70" t="s">
        <v>595</v>
      </c>
      <c r="F70" t="s">
        <v>1087</v>
      </c>
      <c r="G70" t="s">
        <v>1610</v>
      </c>
      <c r="H70" t="s">
        <v>1088</v>
      </c>
      <c r="I70" t="s">
        <v>1609</v>
      </c>
      <c r="J70" t="s">
        <v>2449</v>
      </c>
      <c r="K70" t="str">
        <f t="shared" si="1"/>
        <v>INT</v>
      </c>
    </row>
    <row r="71" spans="1:11" x14ac:dyDescent="0.35">
      <c r="A71" t="s">
        <v>1448</v>
      </c>
      <c r="B71" t="s">
        <v>658</v>
      </c>
      <c r="C71" t="s">
        <v>2457</v>
      </c>
      <c r="D71" t="s">
        <v>335</v>
      </c>
      <c r="E71" t="s">
        <v>595</v>
      </c>
      <c r="F71" t="s">
        <v>2458</v>
      </c>
      <c r="G71" t="s">
        <v>2459</v>
      </c>
      <c r="H71" t="s">
        <v>2460</v>
      </c>
      <c r="I71" t="s">
        <v>1609</v>
      </c>
      <c r="J71" t="s">
        <v>2461</v>
      </c>
      <c r="K71" t="str">
        <f t="shared" si="1"/>
        <v>INT</v>
      </c>
    </row>
    <row r="72" spans="1:11" x14ac:dyDescent="0.35">
      <c r="A72" t="s">
        <v>1448</v>
      </c>
      <c r="B72" t="s">
        <v>708</v>
      </c>
      <c r="C72" t="s">
        <v>1611</v>
      </c>
      <c r="D72" t="s">
        <v>335</v>
      </c>
      <c r="E72" t="s">
        <v>559</v>
      </c>
      <c r="F72" t="s">
        <v>1612</v>
      </c>
      <c r="G72" t="s">
        <v>1613</v>
      </c>
      <c r="H72" t="s">
        <v>1614</v>
      </c>
      <c r="I72" t="s">
        <v>1615</v>
      </c>
      <c r="J72" t="s">
        <v>1616</v>
      </c>
      <c r="K72" t="str">
        <f t="shared" si="1"/>
        <v>INT</v>
      </c>
    </row>
    <row r="73" spans="1:11" x14ac:dyDescent="0.35">
      <c r="A73" t="s">
        <v>1448</v>
      </c>
      <c r="B73" t="s">
        <v>708</v>
      </c>
      <c r="C73" t="s">
        <v>1346</v>
      </c>
      <c r="D73" t="s">
        <v>335</v>
      </c>
      <c r="E73" t="s">
        <v>595</v>
      </c>
      <c r="F73" t="s">
        <v>1617</v>
      </c>
      <c r="G73" t="s">
        <v>1618</v>
      </c>
      <c r="H73" t="s">
        <v>1347</v>
      </c>
      <c r="I73" t="s">
        <v>1587</v>
      </c>
      <c r="J73" t="s">
        <v>1619</v>
      </c>
      <c r="K73" t="str">
        <f t="shared" si="1"/>
        <v>INT</v>
      </c>
    </row>
    <row r="74" spans="1:11" x14ac:dyDescent="0.35">
      <c r="A74" t="s">
        <v>1448</v>
      </c>
      <c r="B74" t="s">
        <v>708</v>
      </c>
      <c r="C74" t="s">
        <v>774</v>
      </c>
      <c r="D74" t="s">
        <v>335</v>
      </c>
      <c r="E74" t="s">
        <v>595</v>
      </c>
      <c r="F74" t="s">
        <v>775</v>
      </c>
      <c r="G74" t="s">
        <v>1620</v>
      </c>
      <c r="H74" t="s">
        <v>776</v>
      </c>
      <c r="I74" t="s">
        <v>2462</v>
      </c>
      <c r="J74" t="s">
        <v>1573</v>
      </c>
      <c r="K74" t="str">
        <f t="shared" si="1"/>
        <v>INT</v>
      </c>
    </row>
    <row r="75" spans="1:11" x14ac:dyDescent="0.35">
      <c r="A75" t="s">
        <v>1448</v>
      </c>
      <c r="B75" t="s">
        <v>708</v>
      </c>
      <c r="C75" t="s">
        <v>1622</v>
      </c>
      <c r="D75" t="s">
        <v>335</v>
      </c>
      <c r="E75" t="s">
        <v>559</v>
      </c>
      <c r="F75" t="s">
        <v>1623</v>
      </c>
      <c r="G75" t="s">
        <v>1624</v>
      </c>
      <c r="H75" t="s">
        <v>1625</v>
      </c>
      <c r="I75" t="s">
        <v>1626</v>
      </c>
      <c r="J75" t="s">
        <v>2463</v>
      </c>
      <c r="K75" t="str">
        <f t="shared" si="1"/>
        <v>INT</v>
      </c>
    </row>
    <row r="76" spans="1:11" x14ac:dyDescent="0.35">
      <c r="A76" t="s">
        <v>1448</v>
      </c>
      <c r="B76" t="s">
        <v>708</v>
      </c>
      <c r="C76" t="s">
        <v>777</v>
      </c>
      <c r="D76" t="s">
        <v>335</v>
      </c>
      <c r="E76" t="s">
        <v>595</v>
      </c>
      <c r="F76" t="s">
        <v>778</v>
      </c>
      <c r="G76" t="s">
        <v>1627</v>
      </c>
      <c r="H76" t="s">
        <v>779</v>
      </c>
      <c r="I76" t="s">
        <v>1628</v>
      </c>
      <c r="J76" t="s">
        <v>2464</v>
      </c>
      <c r="K76" t="str">
        <f t="shared" si="1"/>
        <v>INT</v>
      </c>
    </row>
    <row r="77" spans="1:11" x14ac:dyDescent="0.35">
      <c r="A77" t="s">
        <v>1448</v>
      </c>
      <c r="B77" t="s">
        <v>708</v>
      </c>
      <c r="C77" t="s">
        <v>1629</v>
      </c>
      <c r="D77" t="s">
        <v>335</v>
      </c>
      <c r="E77" t="s">
        <v>559</v>
      </c>
      <c r="F77" t="s">
        <v>1630</v>
      </c>
      <c r="G77" t="s">
        <v>1631</v>
      </c>
      <c r="H77" t="s">
        <v>1632</v>
      </c>
      <c r="I77" t="s">
        <v>1633</v>
      </c>
      <c r="J77" t="s">
        <v>2465</v>
      </c>
      <c r="K77" t="str">
        <f t="shared" si="1"/>
        <v>INT</v>
      </c>
    </row>
    <row r="78" spans="1:11" x14ac:dyDescent="0.35">
      <c r="A78" t="s">
        <v>1448</v>
      </c>
      <c r="B78" t="s">
        <v>708</v>
      </c>
      <c r="C78" t="s">
        <v>837</v>
      </c>
      <c r="D78" t="s">
        <v>335</v>
      </c>
      <c r="E78" t="s">
        <v>595</v>
      </c>
      <c r="F78" t="s">
        <v>838</v>
      </c>
      <c r="G78" t="s">
        <v>1634</v>
      </c>
      <c r="H78" t="s">
        <v>839</v>
      </c>
      <c r="I78" t="s">
        <v>1507</v>
      </c>
      <c r="J78" t="s">
        <v>2416</v>
      </c>
      <c r="K78" t="str">
        <f t="shared" si="1"/>
        <v>INT</v>
      </c>
    </row>
    <row r="79" spans="1:11" x14ac:dyDescent="0.35">
      <c r="A79" t="s">
        <v>1448</v>
      </c>
      <c r="B79" t="s">
        <v>708</v>
      </c>
      <c r="C79" t="s">
        <v>1348</v>
      </c>
      <c r="D79" t="s">
        <v>335</v>
      </c>
      <c r="E79" t="s">
        <v>595</v>
      </c>
      <c r="F79" t="s">
        <v>1635</v>
      </c>
      <c r="G79" t="s">
        <v>1636</v>
      </c>
      <c r="H79" t="s">
        <v>1349</v>
      </c>
      <c r="I79" t="s">
        <v>1637</v>
      </c>
      <c r="J79" t="s">
        <v>1638</v>
      </c>
      <c r="K79" t="str">
        <f t="shared" si="1"/>
        <v>INT</v>
      </c>
    </row>
    <row r="80" spans="1:11" x14ac:dyDescent="0.35">
      <c r="A80" t="s">
        <v>1448</v>
      </c>
      <c r="B80" t="s">
        <v>708</v>
      </c>
      <c r="C80" t="s">
        <v>1639</v>
      </c>
      <c r="D80" t="s">
        <v>335</v>
      </c>
      <c r="E80" t="s">
        <v>559</v>
      </c>
      <c r="F80" t="s">
        <v>1640</v>
      </c>
      <c r="G80" t="s">
        <v>1641</v>
      </c>
      <c r="H80" t="s">
        <v>1642</v>
      </c>
      <c r="I80" t="s">
        <v>1643</v>
      </c>
      <c r="J80" t="s">
        <v>1644</v>
      </c>
      <c r="K80" t="str">
        <f t="shared" si="1"/>
        <v>INT</v>
      </c>
    </row>
    <row r="81" spans="1:11" x14ac:dyDescent="0.35">
      <c r="A81" t="s">
        <v>1448</v>
      </c>
      <c r="B81" t="s">
        <v>708</v>
      </c>
      <c r="C81" t="s">
        <v>840</v>
      </c>
      <c r="D81" t="s">
        <v>335</v>
      </c>
      <c r="E81" t="s">
        <v>595</v>
      </c>
      <c r="F81" t="s">
        <v>841</v>
      </c>
      <c r="G81" t="s">
        <v>1645</v>
      </c>
      <c r="H81" t="s">
        <v>842</v>
      </c>
      <c r="I81" t="s">
        <v>1646</v>
      </c>
      <c r="J81" t="s">
        <v>2466</v>
      </c>
      <c r="K81" t="str">
        <f t="shared" si="1"/>
        <v>INT</v>
      </c>
    </row>
    <row r="82" spans="1:11" x14ac:dyDescent="0.35">
      <c r="A82" t="s">
        <v>1448</v>
      </c>
      <c r="B82" t="s">
        <v>601</v>
      </c>
      <c r="C82" t="s">
        <v>1647</v>
      </c>
      <c r="D82" t="s">
        <v>335</v>
      </c>
      <c r="E82" t="s">
        <v>559</v>
      </c>
      <c r="F82" t="s">
        <v>1648</v>
      </c>
      <c r="G82" t="s">
        <v>1649</v>
      </c>
      <c r="H82" t="s">
        <v>1650</v>
      </c>
      <c r="I82" t="s">
        <v>1651</v>
      </c>
      <c r="J82" t="s">
        <v>2467</v>
      </c>
      <c r="K82" t="str">
        <f t="shared" si="1"/>
        <v>INT</v>
      </c>
    </row>
    <row r="83" spans="1:11" x14ac:dyDescent="0.35">
      <c r="A83" t="s">
        <v>1448</v>
      </c>
      <c r="B83" t="s">
        <v>601</v>
      </c>
      <c r="C83" t="s">
        <v>849</v>
      </c>
      <c r="D83" t="s">
        <v>335</v>
      </c>
      <c r="E83" t="s">
        <v>595</v>
      </c>
      <c r="F83" t="s">
        <v>850</v>
      </c>
      <c r="G83" t="s">
        <v>1652</v>
      </c>
      <c r="H83" t="s">
        <v>851</v>
      </c>
      <c r="I83" t="s">
        <v>1507</v>
      </c>
      <c r="J83" t="s">
        <v>2416</v>
      </c>
      <c r="K83" t="str">
        <f t="shared" si="1"/>
        <v>INT</v>
      </c>
    </row>
    <row r="84" spans="1:11" x14ac:dyDescent="0.35">
      <c r="A84" t="s">
        <v>1448</v>
      </c>
      <c r="B84" t="s">
        <v>601</v>
      </c>
      <c r="C84" t="s">
        <v>1653</v>
      </c>
      <c r="D84" t="s">
        <v>335</v>
      </c>
      <c r="E84" t="s">
        <v>559</v>
      </c>
      <c r="F84" t="s">
        <v>1654</v>
      </c>
      <c r="G84" t="s">
        <v>1655</v>
      </c>
      <c r="H84" t="s">
        <v>1656</v>
      </c>
      <c r="I84" t="s">
        <v>1571</v>
      </c>
      <c r="J84" t="s">
        <v>2468</v>
      </c>
      <c r="K84" t="str">
        <f t="shared" si="1"/>
        <v>INT</v>
      </c>
    </row>
    <row r="85" spans="1:11" x14ac:dyDescent="0.35">
      <c r="A85" t="s">
        <v>1448</v>
      </c>
      <c r="B85" t="s">
        <v>601</v>
      </c>
      <c r="C85" t="s">
        <v>852</v>
      </c>
      <c r="D85" t="s">
        <v>335</v>
      </c>
      <c r="E85" t="s">
        <v>595</v>
      </c>
      <c r="F85" t="s">
        <v>853</v>
      </c>
      <c r="G85" t="s">
        <v>1657</v>
      </c>
      <c r="H85" t="s">
        <v>854</v>
      </c>
      <c r="I85" t="s">
        <v>1507</v>
      </c>
      <c r="J85" t="s">
        <v>2469</v>
      </c>
      <c r="K85" t="str">
        <f t="shared" si="1"/>
        <v>INT</v>
      </c>
    </row>
    <row r="86" spans="1:11" x14ac:dyDescent="0.35">
      <c r="A86" t="s">
        <v>1448</v>
      </c>
      <c r="B86" t="s">
        <v>658</v>
      </c>
      <c r="C86" t="s">
        <v>792</v>
      </c>
      <c r="D86" t="s">
        <v>335</v>
      </c>
      <c r="E86" t="s">
        <v>595</v>
      </c>
      <c r="F86" t="s">
        <v>793</v>
      </c>
      <c r="G86" t="s">
        <v>1658</v>
      </c>
      <c r="H86" t="s">
        <v>794</v>
      </c>
      <c r="I86" t="s">
        <v>2470</v>
      </c>
      <c r="J86" t="s">
        <v>2471</v>
      </c>
      <c r="K86" t="str">
        <f t="shared" si="1"/>
        <v>INT</v>
      </c>
    </row>
    <row r="87" spans="1:11" x14ac:dyDescent="0.35">
      <c r="A87" t="s">
        <v>1448</v>
      </c>
      <c r="B87" t="s">
        <v>658</v>
      </c>
      <c r="C87" t="s">
        <v>1659</v>
      </c>
      <c r="D87" t="s">
        <v>335</v>
      </c>
      <c r="E87" t="s">
        <v>559</v>
      </c>
      <c r="F87" t="s">
        <v>1660</v>
      </c>
      <c r="G87" t="s">
        <v>1661</v>
      </c>
      <c r="H87" t="s">
        <v>1662</v>
      </c>
      <c r="I87" t="s">
        <v>1663</v>
      </c>
      <c r="J87" t="s">
        <v>2467</v>
      </c>
      <c r="K87" t="str">
        <f t="shared" si="1"/>
        <v>INT</v>
      </c>
    </row>
    <row r="88" spans="1:11" x14ac:dyDescent="0.35">
      <c r="A88" t="s">
        <v>1448</v>
      </c>
      <c r="B88" t="s">
        <v>658</v>
      </c>
      <c r="C88" t="s">
        <v>795</v>
      </c>
      <c r="D88" t="s">
        <v>335</v>
      </c>
      <c r="E88" t="s">
        <v>595</v>
      </c>
      <c r="F88" t="s">
        <v>796</v>
      </c>
      <c r="G88" t="s">
        <v>1664</v>
      </c>
      <c r="H88" t="s">
        <v>797</v>
      </c>
      <c r="I88" t="s">
        <v>1602</v>
      </c>
      <c r="J88" t="s">
        <v>2472</v>
      </c>
      <c r="K88" t="str">
        <f t="shared" si="1"/>
        <v>INT</v>
      </c>
    </row>
    <row r="89" spans="1:11" x14ac:dyDescent="0.35">
      <c r="A89" t="s">
        <v>1448</v>
      </c>
      <c r="B89" t="s">
        <v>658</v>
      </c>
      <c r="C89" t="s">
        <v>858</v>
      </c>
      <c r="D89" t="s">
        <v>335</v>
      </c>
      <c r="E89" t="s">
        <v>595</v>
      </c>
      <c r="F89" t="s">
        <v>859</v>
      </c>
      <c r="G89" t="s">
        <v>1665</v>
      </c>
      <c r="H89" t="s">
        <v>860</v>
      </c>
      <c r="I89" t="s">
        <v>2470</v>
      </c>
      <c r="J89" t="s">
        <v>2471</v>
      </c>
      <c r="K89" t="str">
        <f t="shared" si="1"/>
        <v>INT</v>
      </c>
    </row>
    <row r="90" spans="1:11" x14ac:dyDescent="0.35">
      <c r="A90" t="s">
        <v>1448</v>
      </c>
      <c r="B90" t="s">
        <v>658</v>
      </c>
      <c r="C90" t="s">
        <v>1666</v>
      </c>
      <c r="D90" t="s">
        <v>335</v>
      </c>
      <c r="E90" t="s">
        <v>559</v>
      </c>
      <c r="F90" t="s">
        <v>1667</v>
      </c>
      <c r="G90" t="s">
        <v>1668</v>
      </c>
      <c r="H90" t="s">
        <v>1669</v>
      </c>
      <c r="I90" t="s">
        <v>1600</v>
      </c>
      <c r="J90" t="s">
        <v>2473</v>
      </c>
      <c r="K90" t="str">
        <f t="shared" si="1"/>
        <v>INT</v>
      </c>
    </row>
    <row r="91" spans="1:11" x14ac:dyDescent="0.35">
      <c r="A91" t="s">
        <v>1448</v>
      </c>
      <c r="B91" t="s">
        <v>658</v>
      </c>
      <c r="C91" t="s">
        <v>861</v>
      </c>
      <c r="D91" t="s">
        <v>335</v>
      </c>
      <c r="E91" t="s">
        <v>595</v>
      </c>
      <c r="F91" t="s">
        <v>862</v>
      </c>
      <c r="G91" t="s">
        <v>1670</v>
      </c>
      <c r="H91" t="s">
        <v>863</v>
      </c>
      <c r="I91" t="s">
        <v>1602</v>
      </c>
      <c r="J91" t="s">
        <v>2472</v>
      </c>
      <c r="K91" t="str">
        <f t="shared" si="1"/>
        <v>INT</v>
      </c>
    </row>
    <row r="92" spans="1:11" x14ac:dyDescent="0.35">
      <c r="A92" t="s">
        <v>1448</v>
      </c>
      <c r="B92" t="s">
        <v>708</v>
      </c>
      <c r="C92" t="s">
        <v>1032</v>
      </c>
      <c r="D92" t="s">
        <v>335</v>
      </c>
      <c r="E92" t="s">
        <v>595</v>
      </c>
      <c r="F92" t="s">
        <v>1033</v>
      </c>
      <c r="G92" t="s">
        <v>1671</v>
      </c>
      <c r="H92" t="s">
        <v>1034</v>
      </c>
      <c r="I92" t="s">
        <v>1672</v>
      </c>
      <c r="J92" t="s">
        <v>1673</v>
      </c>
      <c r="K92" t="str">
        <f t="shared" si="1"/>
        <v>INT</v>
      </c>
    </row>
    <row r="93" spans="1:11" x14ac:dyDescent="0.35">
      <c r="A93" t="s">
        <v>1448</v>
      </c>
      <c r="B93" t="s">
        <v>708</v>
      </c>
      <c r="C93" t="s">
        <v>1674</v>
      </c>
      <c r="D93" t="s">
        <v>335</v>
      </c>
      <c r="E93" t="s">
        <v>559</v>
      </c>
      <c r="F93" t="s">
        <v>1675</v>
      </c>
      <c r="G93" t="s">
        <v>1676</v>
      </c>
      <c r="H93" t="s">
        <v>1677</v>
      </c>
      <c r="I93" t="s">
        <v>1507</v>
      </c>
      <c r="J93" t="s">
        <v>2474</v>
      </c>
      <c r="K93" t="str">
        <f t="shared" si="1"/>
        <v>INT</v>
      </c>
    </row>
    <row r="94" spans="1:11" x14ac:dyDescent="0.35">
      <c r="A94" t="s">
        <v>1448</v>
      </c>
      <c r="B94" t="s">
        <v>708</v>
      </c>
      <c r="C94" t="s">
        <v>1035</v>
      </c>
      <c r="D94" t="s">
        <v>335</v>
      </c>
      <c r="E94" t="s">
        <v>595</v>
      </c>
      <c r="F94" t="s">
        <v>1036</v>
      </c>
      <c r="G94" t="s">
        <v>1678</v>
      </c>
      <c r="H94" t="s">
        <v>1037</v>
      </c>
      <c r="I94" t="s">
        <v>1507</v>
      </c>
      <c r="J94" t="s">
        <v>2416</v>
      </c>
      <c r="K94" t="str">
        <f t="shared" si="1"/>
        <v>INT</v>
      </c>
    </row>
    <row r="95" spans="1:11" x14ac:dyDescent="0.35">
      <c r="A95" t="s">
        <v>1448</v>
      </c>
      <c r="B95" t="s">
        <v>708</v>
      </c>
      <c r="C95" t="s">
        <v>870</v>
      </c>
      <c r="D95" t="s">
        <v>335</v>
      </c>
      <c r="E95" t="s">
        <v>595</v>
      </c>
      <c r="F95" t="s">
        <v>871</v>
      </c>
      <c r="G95" t="s">
        <v>1679</v>
      </c>
      <c r="H95" t="s">
        <v>872</v>
      </c>
      <c r="I95" t="s">
        <v>1680</v>
      </c>
      <c r="J95" t="s">
        <v>2475</v>
      </c>
      <c r="K95" t="str">
        <f t="shared" ref="K95:K158" si="2">IF(RIGHT(LEFT(C95,10),3)="INT", "INT", "EXT")</f>
        <v>INT</v>
      </c>
    </row>
    <row r="96" spans="1:11" x14ac:dyDescent="0.35">
      <c r="A96" t="s">
        <v>1448</v>
      </c>
      <c r="B96" t="s">
        <v>708</v>
      </c>
      <c r="C96" t="s">
        <v>1681</v>
      </c>
      <c r="D96" t="s">
        <v>335</v>
      </c>
      <c r="E96" t="s">
        <v>559</v>
      </c>
      <c r="F96" t="s">
        <v>1682</v>
      </c>
      <c r="G96" t="s">
        <v>1683</v>
      </c>
      <c r="H96" t="s">
        <v>1684</v>
      </c>
      <c r="I96" t="s">
        <v>1685</v>
      </c>
      <c r="J96" t="s">
        <v>2476</v>
      </c>
      <c r="K96" t="str">
        <f t="shared" si="2"/>
        <v>INT</v>
      </c>
    </row>
    <row r="97" spans="1:11" x14ac:dyDescent="0.35">
      <c r="A97" t="s">
        <v>1448</v>
      </c>
      <c r="B97" t="s">
        <v>708</v>
      </c>
      <c r="C97" t="s">
        <v>873</v>
      </c>
      <c r="D97" t="s">
        <v>335</v>
      </c>
      <c r="E97" t="s">
        <v>595</v>
      </c>
      <c r="F97" t="s">
        <v>874</v>
      </c>
      <c r="G97" t="s">
        <v>1686</v>
      </c>
      <c r="H97" t="s">
        <v>875</v>
      </c>
      <c r="I97" t="s">
        <v>1687</v>
      </c>
      <c r="J97" t="s">
        <v>2477</v>
      </c>
      <c r="K97" t="str">
        <f t="shared" si="2"/>
        <v>INT</v>
      </c>
    </row>
    <row r="98" spans="1:11" x14ac:dyDescent="0.35">
      <c r="A98" t="s">
        <v>1448</v>
      </c>
      <c r="B98" t="s">
        <v>708</v>
      </c>
      <c r="C98" t="s">
        <v>1688</v>
      </c>
      <c r="D98" t="s">
        <v>335</v>
      </c>
      <c r="E98" t="s">
        <v>559</v>
      </c>
      <c r="F98" t="s">
        <v>1689</v>
      </c>
      <c r="G98" t="s">
        <v>1690</v>
      </c>
      <c r="H98" t="s">
        <v>1691</v>
      </c>
      <c r="I98" t="s">
        <v>1692</v>
      </c>
      <c r="J98" t="s">
        <v>2478</v>
      </c>
      <c r="K98" t="str">
        <f t="shared" si="2"/>
        <v>INT</v>
      </c>
    </row>
    <row r="99" spans="1:11" x14ac:dyDescent="0.35">
      <c r="A99" t="s">
        <v>1448</v>
      </c>
      <c r="B99" t="s">
        <v>708</v>
      </c>
      <c r="C99" t="s">
        <v>882</v>
      </c>
      <c r="D99" t="s">
        <v>335</v>
      </c>
      <c r="E99" t="s">
        <v>595</v>
      </c>
      <c r="F99" t="s">
        <v>883</v>
      </c>
      <c r="G99" t="s">
        <v>1693</v>
      </c>
      <c r="H99" t="s">
        <v>884</v>
      </c>
      <c r="I99" t="s">
        <v>1565</v>
      </c>
      <c r="J99" t="s">
        <v>2442</v>
      </c>
      <c r="K99" t="str">
        <f t="shared" si="2"/>
        <v>INT</v>
      </c>
    </row>
    <row r="100" spans="1:11" x14ac:dyDescent="0.35">
      <c r="A100" t="s">
        <v>1448</v>
      </c>
      <c r="B100" t="s">
        <v>658</v>
      </c>
      <c r="C100" t="s">
        <v>1694</v>
      </c>
      <c r="D100" t="s">
        <v>335</v>
      </c>
      <c r="E100" t="s">
        <v>559</v>
      </c>
      <c r="F100" t="s">
        <v>1695</v>
      </c>
      <c r="G100" t="s">
        <v>1696</v>
      </c>
      <c r="H100" t="s">
        <v>1697</v>
      </c>
      <c r="I100" t="s">
        <v>1698</v>
      </c>
      <c r="J100" t="s">
        <v>1699</v>
      </c>
      <c r="K100" t="str">
        <f t="shared" si="2"/>
        <v>INT</v>
      </c>
    </row>
    <row r="101" spans="1:11" x14ac:dyDescent="0.35">
      <c r="A101" t="s">
        <v>1448</v>
      </c>
      <c r="B101" t="s">
        <v>658</v>
      </c>
      <c r="C101" t="s">
        <v>908</v>
      </c>
      <c r="D101" t="s">
        <v>335</v>
      </c>
      <c r="E101" t="s">
        <v>595</v>
      </c>
      <c r="F101" t="s">
        <v>909</v>
      </c>
      <c r="G101" t="s">
        <v>1700</v>
      </c>
      <c r="H101" t="s">
        <v>910</v>
      </c>
      <c r="I101" t="s">
        <v>1701</v>
      </c>
      <c r="J101" t="s">
        <v>1702</v>
      </c>
      <c r="K101" t="str">
        <f t="shared" si="2"/>
        <v>INT</v>
      </c>
    </row>
    <row r="102" spans="1:11" x14ac:dyDescent="0.35">
      <c r="A102" t="s">
        <v>1448</v>
      </c>
      <c r="B102" t="s">
        <v>658</v>
      </c>
      <c r="C102" t="s">
        <v>1014</v>
      </c>
      <c r="D102" t="s">
        <v>335</v>
      </c>
      <c r="E102" t="s">
        <v>595</v>
      </c>
      <c r="F102" t="s">
        <v>1015</v>
      </c>
      <c r="G102" t="s">
        <v>1703</v>
      </c>
      <c r="H102" t="s">
        <v>1016</v>
      </c>
      <c r="I102" t="s">
        <v>1604</v>
      </c>
      <c r="J102" t="s">
        <v>2455</v>
      </c>
      <c r="K102" t="str">
        <f t="shared" si="2"/>
        <v>INT</v>
      </c>
    </row>
    <row r="103" spans="1:11" x14ac:dyDescent="0.35">
      <c r="A103" t="s">
        <v>1448</v>
      </c>
      <c r="B103" t="s">
        <v>658</v>
      </c>
      <c r="C103" t="s">
        <v>1704</v>
      </c>
      <c r="D103" t="s">
        <v>335</v>
      </c>
      <c r="E103" t="s">
        <v>559</v>
      </c>
      <c r="F103" t="s">
        <v>1705</v>
      </c>
      <c r="G103" t="s">
        <v>1706</v>
      </c>
      <c r="H103" t="s">
        <v>1707</v>
      </c>
      <c r="I103" t="s">
        <v>1609</v>
      </c>
      <c r="J103" t="s">
        <v>2479</v>
      </c>
      <c r="K103" t="str">
        <f t="shared" si="2"/>
        <v>INT</v>
      </c>
    </row>
    <row r="104" spans="1:11" x14ac:dyDescent="0.35">
      <c r="A104" t="s">
        <v>1448</v>
      </c>
      <c r="B104" t="s">
        <v>658</v>
      </c>
      <c r="C104" t="s">
        <v>1017</v>
      </c>
      <c r="D104" t="s">
        <v>335</v>
      </c>
      <c r="E104" t="s">
        <v>595</v>
      </c>
      <c r="F104" t="s">
        <v>1018</v>
      </c>
      <c r="G104" t="s">
        <v>1708</v>
      </c>
      <c r="H104" t="s">
        <v>1019</v>
      </c>
      <c r="I104" t="s">
        <v>1609</v>
      </c>
      <c r="J104" t="s">
        <v>2449</v>
      </c>
      <c r="K104" t="str">
        <f t="shared" si="2"/>
        <v>INT</v>
      </c>
    </row>
    <row r="105" spans="1:11" x14ac:dyDescent="0.35">
      <c r="A105" t="s">
        <v>1448</v>
      </c>
      <c r="B105" t="s">
        <v>708</v>
      </c>
      <c r="C105" t="s">
        <v>911</v>
      </c>
      <c r="D105" t="s">
        <v>335</v>
      </c>
      <c r="E105" t="s">
        <v>595</v>
      </c>
      <c r="F105" t="s">
        <v>912</v>
      </c>
      <c r="G105" t="s">
        <v>1709</v>
      </c>
      <c r="H105" t="s">
        <v>913</v>
      </c>
      <c r="I105" t="s">
        <v>2407</v>
      </c>
      <c r="J105" t="s">
        <v>2480</v>
      </c>
      <c r="K105" t="str">
        <f t="shared" si="2"/>
        <v>INT</v>
      </c>
    </row>
    <row r="106" spans="1:11" x14ac:dyDescent="0.35">
      <c r="A106" t="s">
        <v>1448</v>
      </c>
      <c r="B106" t="s">
        <v>708</v>
      </c>
      <c r="C106" t="s">
        <v>2481</v>
      </c>
      <c r="D106" t="s">
        <v>335</v>
      </c>
      <c r="E106" t="s">
        <v>595</v>
      </c>
      <c r="F106" t="s">
        <v>2482</v>
      </c>
      <c r="G106" t="s">
        <v>2483</v>
      </c>
      <c r="H106" t="s">
        <v>2484</v>
      </c>
      <c r="I106" t="s">
        <v>2485</v>
      </c>
      <c r="J106" t="s">
        <v>2486</v>
      </c>
      <c r="K106" t="str">
        <f t="shared" si="2"/>
        <v>INT</v>
      </c>
    </row>
    <row r="107" spans="1:11" x14ac:dyDescent="0.35">
      <c r="A107" t="s">
        <v>1448</v>
      </c>
      <c r="B107" t="s">
        <v>708</v>
      </c>
      <c r="C107" t="s">
        <v>1350</v>
      </c>
      <c r="D107" t="s">
        <v>335</v>
      </c>
      <c r="E107" t="s">
        <v>595</v>
      </c>
      <c r="F107" t="s">
        <v>1710</v>
      </c>
      <c r="G107" t="s">
        <v>1711</v>
      </c>
      <c r="H107" t="s">
        <v>1351</v>
      </c>
      <c r="I107" t="s">
        <v>2413</v>
      </c>
      <c r="J107" t="s">
        <v>2487</v>
      </c>
      <c r="K107" t="str">
        <f t="shared" si="2"/>
        <v>INT</v>
      </c>
    </row>
    <row r="108" spans="1:11" x14ac:dyDescent="0.35">
      <c r="A108" t="s">
        <v>1448</v>
      </c>
      <c r="B108" t="s">
        <v>708</v>
      </c>
      <c r="C108" t="s">
        <v>920</v>
      </c>
      <c r="D108" t="s">
        <v>335</v>
      </c>
      <c r="E108" t="s">
        <v>595</v>
      </c>
      <c r="F108" t="s">
        <v>921</v>
      </c>
      <c r="G108" t="s">
        <v>1712</v>
      </c>
      <c r="H108" t="s">
        <v>922</v>
      </c>
      <c r="I108" t="s">
        <v>2413</v>
      </c>
      <c r="J108" t="s">
        <v>2488</v>
      </c>
      <c r="K108" t="str">
        <f t="shared" si="2"/>
        <v>INT</v>
      </c>
    </row>
    <row r="109" spans="1:11" x14ac:dyDescent="0.35">
      <c r="A109" t="s">
        <v>1448</v>
      </c>
      <c r="B109" t="s">
        <v>708</v>
      </c>
      <c r="C109" t="s">
        <v>914</v>
      </c>
      <c r="D109" t="s">
        <v>335</v>
      </c>
      <c r="E109" t="s">
        <v>595</v>
      </c>
      <c r="F109" t="s">
        <v>915</v>
      </c>
      <c r="G109" t="s">
        <v>1713</v>
      </c>
      <c r="H109" t="s">
        <v>916</v>
      </c>
      <c r="I109" t="s">
        <v>2413</v>
      </c>
      <c r="J109" t="s">
        <v>2417</v>
      </c>
      <c r="K109" t="str">
        <f t="shared" si="2"/>
        <v>INT</v>
      </c>
    </row>
    <row r="110" spans="1:11" x14ac:dyDescent="0.35">
      <c r="A110" t="s">
        <v>1448</v>
      </c>
      <c r="B110" t="s">
        <v>708</v>
      </c>
      <c r="C110" t="s">
        <v>1714</v>
      </c>
      <c r="D110" t="s">
        <v>335</v>
      </c>
      <c r="E110" t="s">
        <v>559</v>
      </c>
      <c r="F110" t="s">
        <v>1715</v>
      </c>
      <c r="G110" t="s">
        <v>1716</v>
      </c>
      <c r="H110" t="s">
        <v>1717</v>
      </c>
      <c r="I110" t="s">
        <v>1718</v>
      </c>
      <c r="J110" t="s">
        <v>1719</v>
      </c>
      <c r="K110" t="str">
        <f t="shared" si="2"/>
        <v>INT</v>
      </c>
    </row>
    <row r="111" spans="1:11" x14ac:dyDescent="0.35">
      <c r="A111" t="s">
        <v>1448</v>
      </c>
      <c r="B111" t="s">
        <v>708</v>
      </c>
      <c r="C111" t="s">
        <v>917</v>
      </c>
      <c r="D111" t="s">
        <v>335</v>
      </c>
      <c r="E111" t="s">
        <v>595</v>
      </c>
      <c r="F111" t="s">
        <v>918</v>
      </c>
      <c r="G111" t="s">
        <v>1720</v>
      </c>
      <c r="H111" t="s">
        <v>919</v>
      </c>
      <c r="I111" t="s">
        <v>1721</v>
      </c>
      <c r="J111" t="s">
        <v>2489</v>
      </c>
      <c r="K111" t="str">
        <f t="shared" si="2"/>
        <v>INT</v>
      </c>
    </row>
    <row r="112" spans="1:11" x14ac:dyDescent="0.35">
      <c r="A112" t="s">
        <v>1448</v>
      </c>
      <c r="B112" t="s">
        <v>708</v>
      </c>
      <c r="C112" t="s">
        <v>926</v>
      </c>
      <c r="D112" t="s">
        <v>335</v>
      </c>
      <c r="E112" t="s">
        <v>595</v>
      </c>
      <c r="F112" t="s">
        <v>927</v>
      </c>
      <c r="G112" t="s">
        <v>1722</v>
      </c>
      <c r="H112" t="s">
        <v>928</v>
      </c>
      <c r="I112" t="s">
        <v>1723</v>
      </c>
      <c r="J112" t="s">
        <v>1724</v>
      </c>
      <c r="K112" t="str">
        <f t="shared" si="2"/>
        <v>INT</v>
      </c>
    </row>
    <row r="113" spans="1:11" x14ac:dyDescent="0.35">
      <c r="A113" t="s">
        <v>1448</v>
      </c>
      <c r="B113" t="s">
        <v>708</v>
      </c>
      <c r="C113" t="s">
        <v>1725</v>
      </c>
      <c r="D113" t="s">
        <v>335</v>
      </c>
      <c r="E113" t="s">
        <v>559</v>
      </c>
      <c r="F113" t="s">
        <v>1726</v>
      </c>
      <c r="G113" t="s">
        <v>1727</v>
      </c>
      <c r="H113" t="s">
        <v>1728</v>
      </c>
      <c r="I113" t="s">
        <v>1594</v>
      </c>
      <c r="J113" t="s">
        <v>2490</v>
      </c>
      <c r="K113" t="str">
        <f t="shared" si="2"/>
        <v>INT</v>
      </c>
    </row>
    <row r="114" spans="1:11" x14ac:dyDescent="0.35">
      <c r="A114" t="s">
        <v>1448</v>
      </c>
      <c r="B114" t="s">
        <v>708</v>
      </c>
      <c r="C114" t="s">
        <v>929</v>
      </c>
      <c r="D114" t="s">
        <v>335</v>
      </c>
      <c r="E114" t="s">
        <v>595</v>
      </c>
      <c r="F114" t="s">
        <v>930</v>
      </c>
      <c r="G114" t="s">
        <v>1729</v>
      </c>
      <c r="H114" t="s">
        <v>931</v>
      </c>
      <c r="I114" t="s">
        <v>1507</v>
      </c>
      <c r="J114" t="s">
        <v>2491</v>
      </c>
      <c r="K114" t="str">
        <f t="shared" si="2"/>
        <v>INT</v>
      </c>
    </row>
    <row r="115" spans="1:11" x14ac:dyDescent="0.35">
      <c r="A115" t="s">
        <v>1448</v>
      </c>
      <c r="B115" t="s">
        <v>708</v>
      </c>
      <c r="C115" t="s">
        <v>780</v>
      </c>
      <c r="D115" t="s">
        <v>335</v>
      </c>
      <c r="E115" t="s">
        <v>595</v>
      </c>
      <c r="F115" t="s">
        <v>781</v>
      </c>
      <c r="G115" t="s">
        <v>1730</v>
      </c>
      <c r="H115" t="s">
        <v>782</v>
      </c>
      <c r="I115" t="s">
        <v>2492</v>
      </c>
      <c r="J115" t="s">
        <v>2493</v>
      </c>
      <c r="K115" t="str">
        <f t="shared" si="2"/>
        <v>INT</v>
      </c>
    </row>
    <row r="116" spans="1:11" x14ac:dyDescent="0.35">
      <c r="A116" t="s">
        <v>1448</v>
      </c>
      <c r="B116" t="s">
        <v>708</v>
      </c>
      <c r="C116" t="s">
        <v>1731</v>
      </c>
      <c r="D116" t="s">
        <v>335</v>
      </c>
      <c r="E116" t="s">
        <v>559</v>
      </c>
      <c r="F116" t="s">
        <v>1732</v>
      </c>
      <c r="G116" t="s">
        <v>1733</v>
      </c>
      <c r="H116" t="s">
        <v>1734</v>
      </c>
      <c r="I116" t="s">
        <v>1735</v>
      </c>
      <c r="J116" t="s">
        <v>1736</v>
      </c>
      <c r="K116" t="str">
        <f t="shared" si="2"/>
        <v>INT</v>
      </c>
    </row>
    <row r="117" spans="1:11" x14ac:dyDescent="0.35">
      <c r="A117" t="s">
        <v>1448</v>
      </c>
      <c r="B117" t="s">
        <v>708</v>
      </c>
      <c r="C117" t="s">
        <v>783</v>
      </c>
      <c r="D117" t="s">
        <v>335</v>
      </c>
      <c r="E117" t="s">
        <v>595</v>
      </c>
      <c r="F117" t="s">
        <v>784</v>
      </c>
      <c r="G117" t="s">
        <v>1737</v>
      </c>
      <c r="H117" t="s">
        <v>785</v>
      </c>
      <c r="I117" t="s">
        <v>1738</v>
      </c>
      <c r="J117" t="s">
        <v>1739</v>
      </c>
      <c r="K117" t="str">
        <f t="shared" si="2"/>
        <v>INT</v>
      </c>
    </row>
    <row r="118" spans="1:11" x14ac:dyDescent="0.35">
      <c r="A118" t="s">
        <v>1448</v>
      </c>
      <c r="B118" t="s">
        <v>708</v>
      </c>
      <c r="C118" t="s">
        <v>1352</v>
      </c>
      <c r="D118" t="s">
        <v>335</v>
      </c>
      <c r="E118" t="s">
        <v>595</v>
      </c>
      <c r="F118" t="s">
        <v>1740</v>
      </c>
      <c r="G118" t="s">
        <v>1741</v>
      </c>
      <c r="H118" t="s">
        <v>1353</v>
      </c>
      <c r="I118" t="s">
        <v>2413</v>
      </c>
      <c r="J118" t="s">
        <v>2417</v>
      </c>
      <c r="K118" t="str">
        <f t="shared" si="2"/>
        <v>INT</v>
      </c>
    </row>
    <row r="119" spans="1:11" x14ac:dyDescent="0.35">
      <c r="A119" t="s">
        <v>1448</v>
      </c>
      <c r="B119" t="s">
        <v>708</v>
      </c>
      <c r="C119" t="s">
        <v>1742</v>
      </c>
      <c r="D119" t="s">
        <v>335</v>
      </c>
      <c r="E119" t="s">
        <v>559</v>
      </c>
      <c r="F119" t="s">
        <v>1743</v>
      </c>
      <c r="G119" t="s">
        <v>1744</v>
      </c>
      <c r="H119" t="s">
        <v>1745</v>
      </c>
      <c r="I119" t="s">
        <v>1746</v>
      </c>
      <c r="J119" t="s">
        <v>1747</v>
      </c>
      <c r="K119" t="str">
        <f t="shared" si="2"/>
        <v>INT</v>
      </c>
    </row>
    <row r="120" spans="1:11" x14ac:dyDescent="0.35">
      <c r="A120" t="s">
        <v>1448</v>
      </c>
      <c r="B120" t="s">
        <v>708</v>
      </c>
      <c r="C120" t="s">
        <v>941</v>
      </c>
      <c r="D120" t="s">
        <v>335</v>
      </c>
      <c r="E120" t="s">
        <v>595</v>
      </c>
      <c r="F120" t="s">
        <v>942</v>
      </c>
      <c r="G120" t="s">
        <v>1748</v>
      </c>
      <c r="H120" t="s">
        <v>943</v>
      </c>
      <c r="I120" t="s">
        <v>1721</v>
      </c>
      <c r="J120" t="s">
        <v>2489</v>
      </c>
      <c r="K120" t="str">
        <f t="shared" si="2"/>
        <v>INT</v>
      </c>
    </row>
    <row r="121" spans="1:11" x14ac:dyDescent="0.35">
      <c r="A121" t="s">
        <v>1448</v>
      </c>
      <c r="B121" t="s">
        <v>708</v>
      </c>
      <c r="C121" t="s">
        <v>2494</v>
      </c>
      <c r="D121" t="s">
        <v>335</v>
      </c>
      <c r="E121" t="s">
        <v>595</v>
      </c>
      <c r="F121" t="s">
        <v>2495</v>
      </c>
      <c r="G121" t="s">
        <v>2496</v>
      </c>
      <c r="H121" t="s">
        <v>2497</v>
      </c>
      <c r="I121" t="s">
        <v>2407</v>
      </c>
      <c r="J121" t="s">
        <v>2498</v>
      </c>
      <c r="K121" t="str">
        <f t="shared" si="2"/>
        <v>INT</v>
      </c>
    </row>
    <row r="122" spans="1:11" x14ac:dyDescent="0.35">
      <c r="A122" t="s">
        <v>1448</v>
      </c>
      <c r="B122" t="s">
        <v>708</v>
      </c>
      <c r="C122" t="s">
        <v>935</v>
      </c>
      <c r="D122" t="s">
        <v>335</v>
      </c>
      <c r="E122" t="s">
        <v>595</v>
      </c>
      <c r="F122" t="s">
        <v>936</v>
      </c>
      <c r="G122" t="s">
        <v>1749</v>
      </c>
      <c r="H122" t="s">
        <v>937</v>
      </c>
      <c r="I122" t="s">
        <v>2413</v>
      </c>
      <c r="J122" t="s">
        <v>2480</v>
      </c>
      <c r="K122" t="str">
        <f t="shared" si="2"/>
        <v>INT</v>
      </c>
    </row>
    <row r="123" spans="1:11" x14ac:dyDescent="0.35">
      <c r="A123" t="s">
        <v>1448</v>
      </c>
      <c r="B123" t="s">
        <v>708</v>
      </c>
      <c r="C123" t="s">
        <v>1750</v>
      </c>
      <c r="D123" t="s">
        <v>335</v>
      </c>
      <c r="E123" t="s">
        <v>559</v>
      </c>
      <c r="F123" t="s">
        <v>1751</v>
      </c>
      <c r="G123" t="s">
        <v>1752</v>
      </c>
      <c r="H123" t="s">
        <v>1753</v>
      </c>
      <c r="I123" t="s">
        <v>1754</v>
      </c>
      <c r="J123" t="s">
        <v>2499</v>
      </c>
      <c r="K123" t="str">
        <f t="shared" si="2"/>
        <v>INT</v>
      </c>
    </row>
    <row r="124" spans="1:11" x14ac:dyDescent="0.35">
      <c r="A124" t="s">
        <v>1448</v>
      </c>
      <c r="B124" t="s">
        <v>708</v>
      </c>
      <c r="C124" t="s">
        <v>938</v>
      </c>
      <c r="D124" t="s">
        <v>335</v>
      </c>
      <c r="E124" t="s">
        <v>595</v>
      </c>
      <c r="F124" t="s">
        <v>939</v>
      </c>
      <c r="G124" t="s">
        <v>1755</v>
      </c>
      <c r="H124" t="s">
        <v>940</v>
      </c>
      <c r="I124" t="s">
        <v>1507</v>
      </c>
      <c r="J124" t="s">
        <v>2416</v>
      </c>
      <c r="K124" t="str">
        <f t="shared" si="2"/>
        <v>INT</v>
      </c>
    </row>
    <row r="125" spans="1:11" x14ac:dyDescent="0.35">
      <c r="A125" t="s">
        <v>1448</v>
      </c>
      <c r="B125" t="s">
        <v>708</v>
      </c>
      <c r="C125" t="s">
        <v>1756</v>
      </c>
      <c r="D125" t="s">
        <v>335</v>
      </c>
      <c r="E125" t="s">
        <v>559</v>
      </c>
      <c r="F125" t="s">
        <v>1757</v>
      </c>
      <c r="G125" t="s">
        <v>1758</v>
      </c>
      <c r="H125" t="s">
        <v>1759</v>
      </c>
      <c r="I125" t="s">
        <v>1760</v>
      </c>
      <c r="J125" t="s">
        <v>2500</v>
      </c>
      <c r="K125" t="str">
        <f t="shared" si="2"/>
        <v>INT</v>
      </c>
    </row>
    <row r="126" spans="1:11" x14ac:dyDescent="0.35">
      <c r="A126" t="s">
        <v>1448</v>
      </c>
      <c r="B126" t="s">
        <v>708</v>
      </c>
      <c r="C126" t="s">
        <v>944</v>
      </c>
      <c r="D126" t="s">
        <v>335</v>
      </c>
      <c r="E126" t="s">
        <v>595</v>
      </c>
      <c r="F126" t="s">
        <v>945</v>
      </c>
      <c r="G126" t="s">
        <v>1761</v>
      </c>
      <c r="H126" t="s">
        <v>946</v>
      </c>
      <c r="I126" t="s">
        <v>1762</v>
      </c>
      <c r="J126" t="s">
        <v>2477</v>
      </c>
      <c r="K126" t="str">
        <f t="shared" si="2"/>
        <v>INT</v>
      </c>
    </row>
    <row r="127" spans="1:11" x14ac:dyDescent="0.35">
      <c r="A127" t="s">
        <v>1448</v>
      </c>
      <c r="B127" t="s">
        <v>563</v>
      </c>
      <c r="C127" t="s">
        <v>978</v>
      </c>
      <c r="D127" t="s">
        <v>335</v>
      </c>
      <c r="E127" t="s">
        <v>595</v>
      </c>
      <c r="F127" t="s">
        <v>979</v>
      </c>
      <c r="G127" t="s">
        <v>1763</v>
      </c>
      <c r="H127" t="s">
        <v>980</v>
      </c>
      <c r="I127" t="s">
        <v>1764</v>
      </c>
      <c r="J127" t="s">
        <v>1765</v>
      </c>
      <c r="K127" t="str">
        <f t="shared" si="2"/>
        <v>INT</v>
      </c>
    </row>
    <row r="128" spans="1:11" x14ac:dyDescent="0.35">
      <c r="A128" t="s">
        <v>1448</v>
      </c>
      <c r="B128" t="s">
        <v>563</v>
      </c>
      <c r="C128" t="s">
        <v>1766</v>
      </c>
      <c r="D128" t="s">
        <v>335</v>
      </c>
      <c r="E128" t="s">
        <v>559</v>
      </c>
      <c r="F128" t="s">
        <v>1767</v>
      </c>
      <c r="G128" t="s">
        <v>1768</v>
      </c>
      <c r="H128" t="s">
        <v>1769</v>
      </c>
      <c r="I128" t="s">
        <v>1770</v>
      </c>
      <c r="J128" t="s">
        <v>1771</v>
      </c>
      <c r="K128" t="str">
        <f t="shared" si="2"/>
        <v>INT</v>
      </c>
    </row>
    <row r="129" spans="1:11" x14ac:dyDescent="0.35">
      <c r="A129" t="s">
        <v>1448</v>
      </c>
      <c r="B129" t="s">
        <v>563</v>
      </c>
      <c r="C129" t="s">
        <v>981</v>
      </c>
      <c r="D129" t="s">
        <v>335</v>
      </c>
      <c r="E129" t="s">
        <v>595</v>
      </c>
      <c r="F129" t="s">
        <v>982</v>
      </c>
      <c r="G129" t="s">
        <v>1772</v>
      </c>
      <c r="H129" t="s">
        <v>983</v>
      </c>
      <c r="I129" t="s">
        <v>1773</v>
      </c>
      <c r="J129" t="s">
        <v>2424</v>
      </c>
      <c r="K129" t="str">
        <f t="shared" si="2"/>
        <v>INT</v>
      </c>
    </row>
    <row r="130" spans="1:11" x14ac:dyDescent="0.35">
      <c r="A130" t="s">
        <v>1448</v>
      </c>
      <c r="B130" t="s">
        <v>1774</v>
      </c>
      <c r="C130" t="s">
        <v>1775</v>
      </c>
      <c r="D130" t="s">
        <v>335</v>
      </c>
      <c r="E130" t="s">
        <v>559</v>
      </c>
      <c r="F130" t="s">
        <v>1776</v>
      </c>
      <c r="G130" t="s">
        <v>1777</v>
      </c>
      <c r="H130" t="s">
        <v>1778</v>
      </c>
      <c r="I130" t="s">
        <v>1779</v>
      </c>
      <c r="J130" t="s">
        <v>1780</v>
      </c>
      <c r="K130" t="str">
        <f t="shared" si="2"/>
        <v>INT</v>
      </c>
    </row>
    <row r="131" spans="1:11" x14ac:dyDescent="0.35">
      <c r="A131" t="s">
        <v>1448</v>
      </c>
      <c r="B131" t="s">
        <v>1774</v>
      </c>
      <c r="C131" t="s">
        <v>798</v>
      </c>
      <c r="D131" t="s">
        <v>335</v>
      </c>
      <c r="E131" t="s">
        <v>595</v>
      </c>
      <c r="F131" t="s">
        <v>799</v>
      </c>
      <c r="G131" t="s">
        <v>1781</v>
      </c>
      <c r="H131" t="s">
        <v>800</v>
      </c>
      <c r="I131" t="s">
        <v>1782</v>
      </c>
      <c r="J131" t="s">
        <v>1783</v>
      </c>
      <c r="K131" t="str">
        <f t="shared" si="2"/>
        <v>INT</v>
      </c>
    </row>
    <row r="132" spans="1:11" x14ac:dyDescent="0.35">
      <c r="A132" t="s">
        <v>1448</v>
      </c>
      <c r="B132" t="s">
        <v>1774</v>
      </c>
      <c r="C132" t="s">
        <v>1784</v>
      </c>
      <c r="D132" t="s">
        <v>335</v>
      </c>
      <c r="E132" t="s">
        <v>559</v>
      </c>
      <c r="F132" t="s">
        <v>1785</v>
      </c>
      <c r="G132" t="s">
        <v>1786</v>
      </c>
      <c r="H132" t="s">
        <v>1787</v>
      </c>
      <c r="I132" t="s">
        <v>1788</v>
      </c>
      <c r="J132" t="s">
        <v>2501</v>
      </c>
      <c r="K132" t="str">
        <f t="shared" si="2"/>
        <v>INT</v>
      </c>
    </row>
    <row r="133" spans="1:11" x14ac:dyDescent="0.35">
      <c r="A133" t="s">
        <v>1448</v>
      </c>
      <c r="B133" t="s">
        <v>1774</v>
      </c>
      <c r="C133" t="s">
        <v>867</v>
      </c>
      <c r="D133" t="s">
        <v>335</v>
      </c>
      <c r="E133" t="s">
        <v>595</v>
      </c>
      <c r="F133" t="s">
        <v>868</v>
      </c>
      <c r="G133" t="s">
        <v>1789</v>
      </c>
      <c r="H133" t="s">
        <v>869</v>
      </c>
      <c r="I133" t="s">
        <v>1565</v>
      </c>
      <c r="J133" t="s">
        <v>2442</v>
      </c>
      <c r="K133" t="str">
        <f t="shared" si="2"/>
        <v>INT</v>
      </c>
    </row>
    <row r="134" spans="1:11" x14ac:dyDescent="0.35">
      <c r="A134" t="s">
        <v>1448</v>
      </c>
      <c r="B134" t="str">
        <f>RIGHT(LEFT(C134,15),4)</f>
        <v>PSAL</v>
      </c>
      <c r="C134" t="s">
        <v>947</v>
      </c>
      <c r="D134" t="s">
        <v>335</v>
      </c>
      <c r="E134" t="s">
        <v>595</v>
      </c>
      <c r="F134" t="s">
        <v>948</v>
      </c>
      <c r="G134" t="s">
        <v>1790</v>
      </c>
      <c r="H134" t="s">
        <v>949</v>
      </c>
      <c r="I134" t="s">
        <v>2502</v>
      </c>
      <c r="J134" t="s">
        <v>2503</v>
      </c>
      <c r="K134" t="str">
        <f t="shared" si="2"/>
        <v>INT</v>
      </c>
    </row>
    <row r="135" spans="1:11" x14ac:dyDescent="0.35">
      <c r="A135" t="s">
        <v>1448</v>
      </c>
      <c r="B135" t="str">
        <f>RIGHT(LEFT(C135,15),4)</f>
        <v>PSAL</v>
      </c>
      <c r="C135" t="s">
        <v>1791</v>
      </c>
      <c r="D135" t="s">
        <v>335</v>
      </c>
      <c r="E135" t="s">
        <v>559</v>
      </c>
      <c r="F135" t="s">
        <v>1792</v>
      </c>
      <c r="G135" t="s">
        <v>1793</v>
      </c>
      <c r="H135" t="s">
        <v>1794</v>
      </c>
      <c r="I135" t="s">
        <v>1600</v>
      </c>
      <c r="J135" t="s">
        <v>2504</v>
      </c>
      <c r="K135" t="str">
        <f t="shared" si="2"/>
        <v>INT</v>
      </c>
    </row>
    <row r="136" spans="1:11" x14ac:dyDescent="0.35">
      <c r="A136" t="s">
        <v>1448</v>
      </c>
      <c r="B136" t="str">
        <f>RIGHT(LEFT(C136,15),4)</f>
        <v>PSAL</v>
      </c>
      <c r="C136" t="s">
        <v>950</v>
      </c>
      <c r="D136" t="s">
        <v>335</v>
      </c>
      <c r="E136" t="s">
        <v>595</v>
      </c>
      <c r="F136" t="s">
        <v>951</v>
      </c>
      <c r="G136" t="s">
        <v>1795</v>
      </c>
      <c r="H136" t="s">
        <v>952</v>
      </c>
      <c r="I136" t="s">
        <v>1602</v>
      </c>
      <c r="J136" t="s">
        <v>2505</v>
      </c>
      <c r="K136" t="str">
        <f t="shared" si="2"/>
        <v>INT</v>
      </c>
    </row>
    <row r="137" spans="1:11" x14ac:dyDescent="0.35">
      <c r="A137" t="s">
        <v>1448</v>
      </c>
      <c r="B137" t="s">
        <v>2506</v>
      </c>
      <c r="C137" t="s">
        <v>1797</v>
      </c>
      <c r="D137" t="s">
        <v>335</v>
      </c>
      <c r="E137" t="s">
        <v>559</v>
      </c>
      <c r="F137" t="s">
        <v>1798</v>
      </c>
      <c r="G137" t="s">
        <v>1799</v>
      </c>
      <c r="H137" t="s">
        <v>1800</v>
      </c>
      <c r="I137" t="s">
        <v>1801</v>
      </c>
      <c r="J137" t="s">
        <v>2507</v>
      </c>
      <c r="K137" t="str">
        <f t="shared" si="2"/>
        <v>INT</v>
      </c>
    </row>
    <row r="138" spans="1:11" x14ac:dyDescent="0.35">
      <c r="A138" t="s">
        <v>1448</v>
      </c>
      <c r="B138" t="s">
        <v>2506</v>
      </c>
      <c r="C138" t="s">
        <v>1047</v>
      </c>
      <c r="D138" t="s">
        <v>335</v>
      </c>
      <c r="E138" t="s">
        <v>595</v>
      </c>
      <c r="F138" t="s">
        <v>1048</v>
      </c>
      <c r="G138" t="s">
        <v>1802</v>
      </c>
      <c r="H138" t="s">
        <v>1049</v>
      </c>
      <c r="I138" t="s">
        <v>1803</v>
      </c>
      <c r="J138" t="s">
        <v>2508</v>
      </c>
      <c r="K138" t="str">
        <f t="shared" si="2"/>
        <v>INT</v>
      </c>
    </row>
    <row r="139" spans="1:11" x14ac:dyDescent="0.35">
      <c r="A139" t="s">
        <v>1448</v>
      </c>
      <c r="B139" t="s">
        <v>1774</v>
      </c>
      <c r="C139" t="s">
        <v>1804</v>
      </c>
      <c r="D139" t="s">
        <v>335</v>
      </c>
      <c r="E139" t="s">
        <v>559</v>
      </c>
      <c r="F139" t="s">
        <v>1805</v>
      </c>
      <c r="G139" t="s">
        <v>1806</v>
      </c>
      <c r="H139" t="s">
        <v>1807</v>
      </c>
      <c r="I139" t="s">
        <v>1505</v>
      </c>
      <c r="J139" t="s">
        <v>2509</v>
      </c>
      <c r="K139" t="str">
        <f t="shared" si="2"/>
        <v>INT</v>
      </c>
    </row>
    <row r="140" spans="1:11" x14ac:dyDescent="0.35">
      <c r="A140" t="s">
        <v>1448</v>
      </c>
      <c r="B140" t="s">
        <v>1774</v>
      </c>
      <c r="C140" t="s">
        <v>956</v>
      </c>
      <c r="D140" t="s">
        <v>335</v>
      </c>
      <c r="E140" t="s">
        <v>595</v>
      </c>
      <c r="F140" t="s">
        <v>957</v>
      </c>
      <c r="G140" t="s">
        <v>1808</v>
      </c>
      <c r="H140" t="s">
        <v>958</v>
      </c>
      <c r="I140" t="s">
        <v>1507</v>
      </c>
      <c r="J140" t="s">
        <v>2510</v>
      </c>
      <c r="K140" t="str">
        <f t="shared" si="2"/>
        <v>INT</v>
      </c>
    </row>
    <row r="141" spans="1:11" x14ac:dyDescent="0.35">
      <c r="A141" t="s">
        <v>1448</v>
      </c>
      <c r="B141" t="str">
        <f>RIGHT(LEFT(C141,15),4)</f>
        <v>RVFL</v>
      </c>
      <c r="C141" t="s">
        <v>1809</v>
      </c>
      <c r="D141" t="s">
        <v>335</v>
      </c>
      <c r="E141" t="s">
        <v>559</v>
      </c>
      <c r="F141" t="s">
        <v>1810</v>
      </c>
      <c r="G141" t="s">
        <v>1811</v>
      </c>
      <c r="H141" t="s">
        <v>1812</v>
      </c>
      <c r="I141" t="s">
        <v>1813</v>
      </c>
      <c r="J141" t="s">
        <v>2511</v>
      </c>
      <c r="K141" t="str">
        <f t="shared" si="2"/>
        <v>INT</v>
      </c>
    </row>
    <row r="142" spans="1:11" x14ac:dyDescent="0.35">
      <c r="A142" t="s">
        <v>1448</v>
      </c>
      <c r="B142" t="str">
        <f>RIGHT(LEFT(C142,15),4)</f>
        <v>RVFL</v>
      </c>
      <c r="C142" t="s">
        <v>959</v>
      </c>
      <c r="D142" t="s">
        <v>335</v>
      </c>
      <c r="E142" t="s">
        <v>595</v>
      </c>
      <c r="F142" t="s">
        <v>960</v>
      </c>
      <c r="G142" t="s">
        <v>1814</v>
      </c>
      <c r="H142" t="s">
        <v>961</v>
      </c>
      <c r="I142" t="s">
        <v>1815</v>
      </c>
      <c r="J142" t="s">
        <v>2512</v>
      </c>
      <c r="K142" t="str">
        <f t="shared" si="2"/>
        <v>INT</v>
      </c>
    </row>
    <row r="143" spans="1:11" x14ac:dyDescent="0.35">
      <c r="A143" t="s">
        <v>1448</v>
      </c>
      <c r="B143" t="s">
        <v>708</v>
      </c>
      <c r="C143" t="s">
        <v>1816</v>
      </c>
      <c r="D143" t="s">
        <v>335</v>
      </c>
      <c r="E143" t="s">
        <v>559</v>
      </c>
      <c r="F143" t="s">
        <v>1817</v>
      </c>
      <c r="G143" t="s">
        <v>1818</v>
      </c>
      <c r="H143" t="s">
        <v>1819</v>
      </c>
      <c r="I143" t="s">
        <v>1820</v>
      </c>
      <c r="J143" t="s">
        <v>2513</v>
      </c>
      <c r="K143" t="str">
        <f t="shared" si="2"/>
        <v>INT</v>
      </c>
    </row>
    <row r="144" spans="1:11" x14ac:dyDescent="0.35">
      <c r="A144" t="s">
        <v>1448</v>
      </c>
      <c r="B144" t="s">
        <v>708</v>
      </c>
      <c r="C144" t="s">
        <v>999</v>
      </c>
      <c r="D144" t="s">
        <v>335</v>
      </c>
      <c r="E144" t="s">
        <v>595</v>
      </c>
      <c r="F144" t="s">
        <v>1000</v>
      </c>
      <c r="G144" t="s">
        <v>1821</v>
      </c>
      <c r="H144" t="s">
        <v>1001</v>
      </c>
      <c r="I144" t="s">
        <v>1565</v>
      </c>
      <c r="J144" t="s">
        <v>2442</v>
      </c>
      <c r="K144" t="str">
        <f t="shared" si="2"/>
        <v>INT</v>
      </c>
    </row>
    <row r="145" spans="1:11" x14ac:dyDescent="0.35">
      <c r="A145" t="s">
        <v>1448</v>
      </c>
      <c r="B145" t="s">
        <v>708</v>
      </c>
      <c r="C145" t="s">
        <v>1370</v>
      </c>
      <c r="D145" t="s">
        <v>335</v>
      </c>
      <c r="E145" t="s">
        <v>595</v>
      </c>
      <c r="F145" t="s">
        <v>1822</v>
      </c>
      <c r="G145" t="s">
        <v>1823</v>
      </c>
      <c r="H145" t="s">
        <v>1371</v>
      </c>
      <c r="I145" t="s">
        <v>2413</v>
      </c>
      <c r="J145" t="s">
        <v>2417</v>
      </c>
      <c r="K145" t="str">
        <f t="shared" si="2"/>
        <v>INT</v>
      </c>
    </row>
    <row r="146" spans="1:11" x14ac:dyDescent="0.35">
      <c r="A146" t="s">
        <v>1448</v>
      </c>
      <c r="B146" t="s">
        <v>708</v>
      </c>
      <c r="C146" t="s">
        <v>1824</v>
      </c>
      <c r="D146" t="s">
        <v>335</v>
      </c>
      <c r="E146" t="s">
        <v>559</v>
      </c>
      <c r="F146" t="s">
        <v>1825</v>
      </c>
      <c r="G146" t="s">
        <v>1826</v>
      </c>
      <c r="H146" t="s">
        <v>1827</v>
      </c>
      <c r="I146" t="s">
        <v>1828</v>
      </c>
      <c r="J146" t="s">
        <v>1719</v>
      </c>
      <c r="K146" t="str">
        <f t="shared" si="2"/>
        <v>INT</v>
      </c>
    </row>
    <row r="147" spans="1:11" x14ac:dyDescent="0.35">
      <c r="A147" t="s">
        <v>1448</v>
      </c>
      <c r="B147" t="s">
        <v>708</v>
      </c>
      <c r="C147" t="s">
        <v>1005</v>
      </c>
      <c r="D147" t="s">
        <v>335</v>
      </c>
      <c r="E147" t="s">
        <v>595</v>
      </c>
      <c r="F147" t="s">
        <v>1006</v>
      </c>
      <c r="G147" t="s">
        <v>1829</v>
      </c>
      <c r="H147" t="s">
        <v>1007</v>
      </c>
      <c r="I147" t="s">
        <v>1721</v>
      </c>
      <c r="J147" t="s">
        <v>2489</v>
      </c>
      <c r="K147" t="str">
        <f t="shared" si="2"/>
        <v>INT</v>
      </c>
    </row>
    <row r="148" spans="1:11" x14ac:dyDescent="0.35">
      <c r="A148" t="s">
        <v>1448</v>
      </c>
      <c r="B148" t="s">
        <v>708</v>
      </c>
      <c r="C148" t="s">
        <v>2514</v>
      </c>
      <c r="D148" t="s">
        <v>335</v>
      </c>
      <c r="E148" t="s">
        <v>595</v>
      </c>
      <c r="F148" t="s">
        <v>2515</v>
      </c>
      <c r="G148" t="s">
        <v>2516</v>
      </c>
      <c r="H148" t="s">
        <v>2517</v>
      </c>
      <c r="I148" t="s">
        <v>2407</v>
      </c>
      <c r="J148" t="s">
        <v>2498</v>
      </c>
      <c r="K148" t="str">
        <f t="shared" si="2"/>
        <v>INT</v>
      </c>
    </row>
    <row r="149" spans="1:11" x14ac:dyDescent="0.35">
      <c r="A149" t="s">
        <v>1448</v>
      </c>
      <c r="B149" t="str">
        <f>RIGHT(LEFT(C149,15),4)</f>
        <v>SLEV</v>
      </c>
      <c r="C149" t="s">
        <v>1830</v>
      </c>
      <c r="D149" t="s">
        <v>335</v>
      </c>
      <c r="E149" t="s">
        <v>559</v>
      </c>
      <c r="F149" t="s">
        <v>1831</v>
      </c>
      <c r="G149" t="s">
        <v>1832</v>
      </c>
      <c r="H149" t="s">
        <v>1833</v>
      </c>
      <c r="I149" t="s">
        <v>1600</v>
      </c>
      <c r="J149" t="s">
        <v>2518</v>
      </c>
      <c r="K149" t="str">
        <f t="shared" si="2"/>
        <v>INT</v>
      </c>
    </row>
    <row r="150" spans="1:11" x14ac:dyDescent="0.35">
      <c r="A150" t="s">
        <v>1448</v>
      </c>
      <c r="B150" t="str">
        <f>RIGHT(LEFT(C150,15),4)</f>
        <v>SLEV</v>
      </c>
      <c r="C150" t="s">
        <v>1062</v>
      </c>
      <c r="D150" t="s">
        <v>335</v>
      </c>
      <c r="E150" t="s">
        <v>595</v>
      </c>
      <c r="F150" t="s">
        <v>1063</v>
      </c>
      <c r="G150" t="s">
        <v>1834</v>
      </c>
      <c r="H150" t="s">
        <v>1064</v>
      </c>
      <c r="I150" t="s">
        <v>1835</v>
      </c>
      <c r="J150" t="s">
        <v>2519</v>
      </c>
      <c r="K150" t="str">
        <f t="shared" si="2"/>
        <v>INT</v>
      </c>
    </row>
    <row r="151" spans="1:11" x14ac:dyDescent="0.35">
      <c r="A151" t="s">
        <v>1448</v>
      </c>
      <c r="B151" t="str">
        <f>RIGHT(LEFT(C151,15),4)</f>
        <v>SSJT</v>
      </c>
      <c r="C151" t="s">
        <v>1836</v>
      </c>
      <c r="D151" t="s">
        <v>335</v>
      </c>
      <c r="E151" t="s">
        <v>559</v>
      </c>
      <c r="F151" t="s">
        <v>1837</v>
      </c>
      <c r="G151" t="s">
        <v>1838</v>
      </c>
      <c r="H151" t="s">
        <v>1839</v>
      </c>
      <c r="I151" t="s">
        <v>1840</v>
      </c>
      <c r="J151" t="s">
        <v>2520</v>
      </c>
      <c r="K151" t="str">
        <f t="shared" si="2"/>
        <v>INT</v>
      </c>
    </row>
    <row r="152" spans="1:11" x14ac:dyDescent="0.35">
      <c r="A152" t="s">
        <v>1448</v>
      </c>
      <c r="B152" t="s">
        <v>708</v>
      </c>
      <c r="C152" t="s">
        <v>996</v>
      </c>
      <c r="D152" t="s">
        <v>335</v>
      </c>
      <c r="E152" t="s">
        <v>595</v>
      </c>
      <c r="F152" t="s">
        <v>997</v>
      </c>
      <c r="G152" t="s">
        <v>1841</v>
      </c>
      <c r="H152" t="s">
        <v>998</v>
      </c>
      <c r="I152" t="s">
        <v>1646</v>
      </c>
      <c r="J152" t="s">
        <v>2505</v>
      </c>
      <c r="K152" t="str">
        <f t="shared" si="2"/>
        <v>INT</v>
      </c>
    </row>
    <row r="153" spans="1:11" x14ac:dyDescent="0.35">
      <c r="A153" t="s">
        <v>1448</v>
      </c>
      <c r="B153" t="s">
        <v>708</v>
      </c>
      <c r="C153" t="s">
        <v>804</v>
      </c>
      <c r="D153" t="s">
        <v>335</v>
      </c>
      <c r="E153" t="s">
        <v>595</v>
      </c>
      <c r="F153" t="s">
        <v>805</v>
      </c>
      <c r="G153" t="s">
        <v>1842</v>
      </c>
      <c r="H153" t="s">
        <v>806</v>
      </c>
      <c r="I153" t="s">
        <v>1843</v>
      </c>
      <c r="J153" t="s">
        <v>2521</v>
      </c>
      <c r="K153" t="str">
        <f t="shared" si="2"/>
        <v>INT</v>
      </c>
    </row>
    <row r="154" spans="1:11" x14ac:dyDescent="0.35">
      <c r="A154" t="s">
        <v>1448</v>
      </c>
      <c r="B154" t="s">
        <v>708</v>
      </c>
      <c r="C154" t="s">
        <v>807</v>
      </c>
      <c r="D154" t="s">
        <v>335</v>
      </c>
      <c r="E154" t="s">
        <v>595</v>
      </c>
      <c r="F154" t="s">
        <v>808</v>
      </c>
      <c r="G154" t="s">
        <v>1844</v>
      </c>
      <c r="H154" t="s">
        <v>809</v>
      </c>
      <c r="I154" t="s">
        <v>1845</v>
      </c>
      <c r="J154" t="s">
        <v>2436</v>
      </c>
      <c r="K154" t="str">
        <f t="shared" si="2"/>
        <v>INT</v>
      </c>
    </row>
    <row r="155" spans="1:11" x14ac:dyDescent="0.35">
      <c r="A155" t="s">
        <v>1448</v>
      </c>
      <c r="B155" t="s">
        <v>708</v>
      </c>
      <c r="C155" t="s">
        <v>1008</v>
      </c>
      <c r="D155" t="s">
        <v>335</v>
      </c>
      <c r="E155" t="s">
        <v>595</v>
      </c>
      <c r="F155" t="s">
        <v>1009</v>
      </c>
      <c r="G155" t="s">
        <v>1846</v>
      </c>
      <c r="H155" t="s">
        <v>1010</v>
      </c>
      <c r="I155" t="s">
        <v>1847</v>
      </c>
      <c r="J155" t="s">
        <v>1573</v>
      </c>
      <c r="K155" t="str">
        <f t="shared" si="2"/>
        <v>INT</v>
      </c>
    </row>
    <row r="156" spans="1:11" x14ac:dyDescent="0.35">
      <c r="A156" t="s">
        <v>1448</v>
      </c>
      <c r="B156" t="s">
        <v>708</v>
      </c>
      <c r="C156" t="s">
        <v>1848</v>
      </c>
      <c r="D156" t="s">
        <v>335</v>
      </c>
      <c r="E156" t="s">
        <v>559</v>
      </c>
      <c r="F156" t="s">
        <v>1849</v>
      </c>
      <c r="G156" t="s">
        <v>1850</v>
      </c>
      <c r="H156" t="s">
        <v>1851</v>
      </c>
      <c r="I156" t="s">
        <v>1852</v>
      </c>
      <c r="J156" t="s">
        <v>2435</v>
      </c>
      <c r="K156" t="str">
        <f t="shared" si="2"/>
        <v>INT</v>
      </c>
    </row>
    <row r="157" spans="1:11" x14ac:dyDescent="0.35">
      <c r="A157" t="s">
        <v>1448</v>
      </c>
      <c r="B157" t="s">
        <v>708</v>
      </c>
      <c r="C157" t="s">
        <v>1011</v>
      </c>
      <c r="D157" t="s">
        <v>335</v>
      </c>
      <c r="E157" t="s">
        <v>595</v>
      </c>
      <c r="F157" t="s">
        <v>1012</v>
      </c>
      <c r="G157" t="s">
        <v>1853</v>
      </c>
      <c r="H157" t="s">
        <v>1013</v>
      </c>
      <c r="I157" t="s">
        <v>1854</v>
      </c>
      <c r="J157" t="s">
        <v>2522</v>
      </c>
      <c r="K157" t="str">
        <f t="shared" si="2"/>
        <v>INT</v>
      </c>
    </row>
    <row r="158" spans="1:11" x14ac:dyDescent="0.35">
      <c r="A158" t="s">
        <v>1448</v>
      </c>
      <c r="B158" t="s">
        <v>641</v>
      </c>
      <c r="C158" t="s">
        <v>1855</v>
      </c>
      <c r="D158" t="s">
        <v>335</v>
      </c>
      <c r="E158" t="s">
        <v>559</v>
      </c>
      <c r="F158" t="s">
        <v>1856</v>
      </c>
      <c r="G158" t="s">
        <v>1857</v>
      </c>
      <c r="H158" t="s">
        <v>1858</v>
      </c>
      <c r="I158" t="s">
        <v>1859</v>
      </c>
      <c r="J158" t="s">
        <v>2523</v>
      </c>
      <c r="K158" t="str">
        <f t="shared" si="2"/>
        <v>INT</v>
      </c>
    </row>
    <row r="159" spans="1:11" x14ac:dyDescent="0.35">
      <c r="A159" t="s">
        <v>1448</v>
      </c>
      <c r="B159" t="s">
        <v>641</v>
      </c>
      <c r="C159" t="s">
        <v>1038</v>
      </c>
      <c r="D159" t="s">
        <v>335</v>
      </c>
      <c r="E159" t="s">
        <v>595</v>
      </c>
      <c r="F159" t="s">
        <v>1039</v>
      </c>
      <c r="G159" t="s">
        <v>1860</v>
      </c>
      <c r="H159" t="s">
        <v>1040</v>
      </c>
      <c r="I159" t="s">
        <v>1861</v>
      </c>
      <c r="J159" t="s">
        <v>2524</v>
      </c>
      <c r="K159" t="str">
        <f t="shared" ref="K159:K222" si="3">IF(RIGHT(LEFT(C159,10),3)="INT", "INT", "EXT")</f>
        <v>INT</v>
      </c>
    </row>
    <row r="160" spans="1:11" x14ac:dyDescent="0.35">
      <c r="A160" t="s">
        <v>1448</v>
      </c>
      <c r="B160" t="str">
        <f t="shared" ref="B160:B167" si="4">RIGHT(LEFT(C160,15),4)</f>
        <v>TEMP</v>
      </c>
      <c r="C160" t="s">
        <v>984</v>
      </c>
      <c r="D160" t="s">
        <v>335</v>
      </c>
      <c r="E160" t="s">
        <v>595</v>
      </c>
      <c r="F160" t="s">
        <v>985</v>
      </c>
      <c r="G160" t="s">
        <v>1862</v>
      </c>
      <c r="H160" t="s">
        <v>986</v>
      </c>
      <c r="I160" t="s">
        <v>1546</v>
      </c>
      <c r="J160" t="s">
        <v>2525</v>
      </c>
      <c r="K160" t="str">
        <f t="shared" si="3"/>
        <v>INT</v>
      </c>
    </row>
    <row r="161" spans="1:11" x14ac:dyDescent="0.35">
      <c r="A161" t="s">
        <v>1448</v>
      </c>
      <c r="B161" t="str">
        <f t="shared" si="4"/>
        <v>TEMP</v>
      </c>
      <c r="C161" t="s">
        <v>1863</v>
      </c>
      <c r="D161" t="s">
        <v>335</v>
      </c>
      <c r="E161" t="s">
        <v>559</v>
      </c>
      <c r="F161" t="s">
        <v>1864</v>
      </c>
      <c r="G161" t="s">
        <v>1865</v>
      </c>
      <c r="H161" t="s">
        <v>1866</v>
      </c>
      <c r="I161" t="s">
        <v>1600</v>
      </c>
      <c r="J161" t="s">
        <v>2526</v>
      </c>
      <c r="K161" t="str">
        <f t="shared" si="3"/>
        <v>INT</v>
      </c>
    </row>
    <row r="162" spans="1:11" x14ac:dyDescent="0.35">
      <c r="A162" t="s">
        <v>1448</v>
      </c>
      <c r="B162" t="str">
        <f t="shared" si="4"/>
        <v>TEMP</v>
      </c>
      <c r="C162" t="s">
        <v>987</v>
      </c>
      <c r="D162" t="s">
        <v>335</v>
      </c>
      <c r="E162" t="s">
        <v>595</v>
      </c>
      <c r="F162" t="s">
        <v>988</v>
      </c>
      <c r="G162" t="s">
        <v>1867</v>
      </c>
      <c r="H162" t="s">
        <v>989</v>
      </c>
      <c r="I162" t="s">
        <v>1835</v>
      </c>
      <c r="J162" t="s">
        <v>2439</v>
      </c>
      <c r="K162" t="str">
        <f t="shared" si="3"/>
        <v>INT</v>
      </c>
    </row>
    <row r="163" spans="1:11" x14ac:dyDescent="0.35">
      <c r="A163" t="s">
        <v>1448</v>
      </c>
      <c r="B163" t="str">
        <f t="shared" si="4"/>
        <v>TEMP</v>
      </c>
      <c r="C163" t="s">
        <v>990</v>
      </c>
      <c r="D163" t="s">
        <v>335</v>
      </c>
      <c r="E163" t="s">
        <v>595</v>
      </c>
      <c r="F163" t="s">
        <v>991</v>
      </c>
      <c r="G163" t="s">
        <v>1868</v>
      </c>
      <c r="H163" t="s">
        <v>992</v>
      </c>
      <c r="I163" t="s">
        <v>1869</v>
      </c>
      <c r="J163" t="s">
        <v>2527</v>
      </c>
      <c r="K163" t="str">
        <f t="shared" si="3"/>
        <v>INT</v>
      </c>
    </row>
    <row r="164" spans="1:11" x14ac:dyDescent="0.35">
      <c r="A164" t="s">
        <v>1448</v>
      </c>
      <c r="B164" t="str">
        <f t="shared" si="4"/>
        <v>TEMP</v>
      </c>
      <c r="C164" t="s">
        <v>1870</v>
      </c>
      <c r="D164" t="s">
        <v>335</v>
      </c>
      <c r="E164" t="s">
        <v>559</v>
      </c>
      <c r="F164" t="s">
        <v>1871</v>
      </c>
      <c r="G164" t="s">
        <v>1872</v>
      </c>
      <c r="H164" t="s">
        <v>1873</v>
      </c>
      <c r="I164" t="s">
        <v>1594</v>
      </c>
      <c r="J164" t="s">
        <v>2528</v>
      </c>
      <c r="K164" t="str">
        <f t="shared" si="3"/>
        <v>INT</v>
      </c>
    </row>
    <row r="165" spans="1:11" x14ac:dyDescent="0.35">
      <c r="A165" t="s">
        <v>1448</v>
      </c>
      <c r="B165" t="str">
        <f t="shared" si="4"/>
        <v>TEMP</v>
      </c>
      <c r="C165" t="s">
        <v>993</v>
      </c>
      <c r="D165" t="s">
        <v>335</v>
      </c>
      <c r="E165" t="s">
        <v>595</v>
      </c>
      <c r="F165" t="s">
        <v>994</v>
      </c>
      <c r="G165" t="s">
        <v>1874</v>
      </c>
      <c r="H165" t="s">
        <v>995</v>
      </c>
      <c r="I165" t="s">
        <v>1594</v>
      </c>
      <c r="J165" t="s">
        <v>2529</v>
      </c>
      <c r="K165" t="str">
        <f t="shared" si="3"/>
        <v>INT</v>
      </c>
    </row>
    <row r="166" spans="1:11" x14ac:dyDescent="0.35">
      <c r="A166" t="s">
        <v>1448</v>
      </c>
      <c r="B166" t="str">
        <f t="shared" si="4"/>
        <v>TEMP</v>
      </c>
      <c r="C166" t="s">
        <v>2530</v>
      </c>
      <c r="D166" t="s">
        <v>335</v>
      </c>
      <c r="E166" t="s">
        <v>595</v>
      </c>
      <c r="F166" t="s">
        <v>2531</v>
      </c>
      <c r="G166" t="s">
        <v>2532</v>
      </c>
      <c r="H166" t="s">
        <v>2533</v>
      </c>
      <c r="I166" t="s">
        <v>1546</v>
      </c>
      <c r="J166" t="s">
        <v>2534</v>
      </c>
      <c r="K166" t="str">
        <f t="shared" si="3"/>
        <v>INT</v>
      </c>
    </row>
    <row r="167" spans="1:11" x14ac:dyDescent="0.35">
      <c r="A167" t="s">
        <v>1448</v>
      </c>
      <c r="B167" t="str">
        <f t="shared" si="4"/>
        <v>TEMP</v>
      </c>
      <c r="C167" t="s">
        <v>2535</v>
      </c>
      <c r="D167" t="s">
        <v>335</v>
      </c>
      <c r="E167" t="s">
        <v>595</v>
      </c>
      <c r="F167" t="s">
        <v>2536</v>
      </c>
      <c r="G167" t="s">
        <v>2537</v>
      </c>
      <c r="H167" t="s">
        <v>2538</v>
      </c>
      <c r="I167" t="s">
        <v>1602</v>
      </c>
      <c r="J167" t="s">
        <v>2539</v>
      </c>
      <c r="K167" t="str">
        <f t="shared" si="3"/>
        <v>INT</v>
      </c>
    </row>
    <row r="168" spans="1:11" x14ac:dyDescent="0.35">
      <c r="A168" t="s">
        <v>1448</v>
      </c>
      <c r="B168" t="s">
        <v>708</v>
      </c>
      <c r="C168" t="s">
        <v>900</v>
      </c>
      <c r="D168" t="s">
        <v>335</v>
      </c>
      <c r="E168" t="s">
        <v>595</v>
      </c>
      <c r="F168" t="s">
        <v>901</v>
      </c>
      <c r="G168" t="s">
        <v>1875</v>
      </c>
      <c r="H168" t="s">
        <v>902</v>
      </c>
      <c r="I168" t="s">
        <v>1843</v>
      </c>
      <c r="J168" t="s">
        <v>2540</v>
      </c>
      <c r="K168" t="str">
        <f t="shared" si="3"/>
        <v>INT</v>
      </c>
    </row>
    <row r="169" spans="1:11" x14ac:dyDescent="0.35">
      <c r="A169" t="s">
        <v>1448</v>
      </c>
      <c r="B169" t="s">
        <v>708</v>
      </c>
      <c r="C169" t="s">
        <v>953</v>
      </c>
      <c r="D169" t="s">
        <v>335</v>
      </c>
      <c r="E169" t="s">
        <v>595</v>
      </c>
      <c r="F169" t="s">
        <v>954</v>
      </c>
      <c r="G169" t="s">
        <v>1876</v>
      </c>
      <c r="H169" t="s">
        <v>955</v>
      </c>
      <c r="I169" t="s">
        <v>1845</v>
      </c>
      <c r="J169" t="s">
        <v>2541</v>
      </c>
      <c r="K169" t="str">
        <f t="shared" si="3"/>
        <v>INT</v>
      </c>
    </row>
    <row r="170" spans="1:11" x14ac:dyDescent="0.35">
      <c r="A170" t="s">
        <v>1448</v>
      </c>
      <c r="B170" t="s">
        <v>708</v>
      </c>
      <c r="C170" t="s">
        <v>2542</v>
      </c>
      <c r="D170" t="s">
        <v>335</v>
      </c>
      <c r="E170" t="s">
        <v>595</v>
      </c>
      <c r="F170" t="s">
        <v>2543</v>
      </c>
      <c r="G170" t="s">
        <v>2544</v>
      </c>
      <c r="H170" t="s">
        <v>2545</v>
      </c>
      <c r="I170" t="s">
        <v>2546</v>
      </c>
      <c r="J170" t="s">
        <v>2547</v>
      </c>
      <c r="K170" t="str">
        <f t="shared" si="3"/>
        <v>INT</v>
      </c>
    </row>
    <row r="171" spans="1:11" x14ac:dyDescent="0.35">
      <c r="A171" t="s">
        <v>1448</v>
      </c>
      <c r="B171" t="s">
        <v>627</v>
      </c>
      <c r="C171" t="s">
        <v>1877</v>
      </c>
      <c r="D171" t="s">
        <v>335</v>
      </c>
      <c r="E171" t="s">
        <v>559</v>
      </c>
      <c r="F171" t="s">
        <v>1878</v>
      </c>
      <c r="G171" t="s">
        <v>1879</v>
      </c>
      <c r="H171" t="s">
        <v>1880</v>
      </c>
      <c r="I171" t="s">
        <v>1881</v>
      </c>
      <c r="J171" t="s">
        <v>1882</v>
      </c>
      <c r="K171" t="str">
        <f t="shared" si="3"/>
        <v>INT</v>
      </c>
    </row>
    <row r="172" spans="1:11" x14ac:dyDescent="0.35">
      <c r="A172" t="s">
        <v>1448</v>
      </c>
      <c r="B172" t="s">
        <v>627</v>
      </c>
      <c r="C172" t="s">
        <v>876</v>
      </c>
      <c r="D172" t="s">
        <v>335</v>
      </c>
      <c r="E172" t="s">
        <v>595</v>
      </c>
      <c r="F172" t="s">
        <v>877</v>
      </c>
      <c r="G172" t="s">
        <v>1883</v>
      </c>
      <c r="H172" t="s">
        <v>878</v>
      </c>
      <c r="I172" t="s">
        <v>1884</v>
      </c>
      <c r="J172" t="s">
        <v>2548</v>
      </c>
      <c r="K172" t="str">
        <f t="shared" si="3"/>
        <v>INT</v>
      </c>
    </row>
    <row r="173" spans="1:11" x14ac:dyDescent="0.35">
      <c r="A173" t="s">
        <v>1448</v>
      </c>
      <c r="B173" t="s">
        <v>627</v>
      </c>
      <c r="C173" t="s">
        <v>879</v>
      </c>
      <c r="D173" t="s">
        <v>335</v>
      </c>
      <c r="E173" t="s">
        <v>595</v>
      </c>
      <c r="F173" t="s">
        <v>880</v>
      </c>
      <c r="G173" t="s">
        <v>1885</v>
      </c>
      <c r="H173" t="s">
        <v>881</v>
      </c>
      <c r="I173" t="s">
        <v>1886</v>
      </c>
      <c r="J173" t="s">
        <v>1604</v>
      </c>
      <c r="K173" t="str">
        <f t="shared" si="3"/>
        <v>INT</v>
      </c>
    </row>
    <row r="174" spans="1:11" x14ac:dyDescent="0.35">
      <c r="A174" t="s">
        <v>1448</v>
      </c>
      <c r="B174" t="s">
        <v>627</v>
      </c>
      <c r="C174" t="s">
        <v>1050</v>
      </c>
      <c r="D174" t="s">
        <v>335</v>
      </c>
      <c r="E174" t="s">
        <v>595</v>
      </c>
      <c r="F174" t="s">
        <v>1051</v>
      </c>
      <c r="G174" t="s">
        <v>1887</v>
      </c>
      <c r="H174" t="s">
        <v>1052</v>
      </c>
      <c r="I174" t="s">
        <v>1531</v>
      </c>
      <c r="J174" t="s">
        <v>2549</v>
      </c>
      <c r="K174" t="str">
        <f t="shared" si="3"/>
        <v>INT</v>
      </c>
    </row>
    <row r="175" spans="1:11" x14ac:dyDescent="0.35">
      <c r="A175" t="s">
        <v>1448</v>
      </c>
      <c r="B175" t="s">
        <v>627</v>
      </c>
      <c r="C175" t="s">
        <v>1888</v>
      </c>
      <c r="D175" t="s">
        <v>335</v>
      </c>
      <c r="E175" t="s">
        <v>559</v>
      </c>
      <c r="F175" t="s">
        <v>1889</v>
      </c>
      <c r="G175" t="s">
        <v>1890</v>
      </c>
      <c r="H175" t="s">
        <v>1891</v>
      </c>
      <c r="I175" t="s">
        <v>1892</v>
      </c>
      <c r="J175" t="s">
        <v>2456</v>
      </c>
      <c r="K175" t="str">
        <f t="shared" si="3"/>
        <v>INT</v>
      </c>
    </row>
    <row r="176" spans="1:11" x14ac:dyDescent="0.35">
      <c r="A176" t="s">
        <v>1448</v>
      </c>
      <c r="B176" t="s">
        <v>627</v>
      </c>
      <c r="C176" t="s">
        <v>1053</v>
      </c>
      <c r="D176" t="s">
        <v>335</v>
      </c>
      <c r="E176" t="s">
        <v>595</v>
      </c>
      <c r="F176" t="s">
        <v>1054</v>
      </c>
      <c r="G176" t="s">
        <v>1893</v>
      </c>
      <c r="H176" t="s">
        <v>1055</v>
      </c>
      <c r="I176" t="s">
        <v>1507</v>
      </c>
      <c r="J176" t="s">
        <v>2449</v>
      </c>
      <c r="K176" t="str">
        <f t="shared" si="3"/>
        <v>INT</v>
      </c>
    </row>
    <row r="177" spans="1:11" x14ac:dyDescent="0.35">
      <c r="A177" t="s">
        <v>1448</v>
      </c>
      <c r="B177" t="s">
        <v>627</v>
      </c>
      <c r="C177" t="s">
        <v>1056</v>
      </c>
      <c r="D177" t="s">
        <v>335</v>
      </c>
      <c r="E177" t="s">
        <v>595</v>
      </c>
      <c r="F177" t="s">
        <v>1057</v>
      </c>
      <c r="G177" t="s">
        <v>1894</v>
      </c>
      <c r="H177" t="s">
        <v>1058</v>
      </c>
      <c r="I177" t="s">
        <v>1895</v>
      </c>
      <c r="J177" t="s">
        <v>1896</v>
      </c>
      <c r="K177" t="str">
        <f t="shared" si="3"/>
        <v>INT</v>
      </c>
    </row>
    <row r="178" spans="1:11" x14ac:dyDescent="0.35">
      <c r="A178" t="s">
        <v>1448</v>
      </c>
      <c r="B178" t="s">
        <v>627</v>
      </c>
      <c r="C178" t="s">
        <v>1897</v>
      </c>
      <c r="D178" t="s">
        <v>335</v>
      </c>
      <c r="E178" t="s">
        <v>559</v>
      </c>
      <c r="F178" t="s">
        <v>1898</v>
      </c>
      <c r="G178" t="s">
        <v>1899</v>
      </c>
      <c r="H178" t="s">
        <v>1900</v>
      </c>
      <c r="I178" t="s">
        <v>1901</v>
      </c>
      <c r="J178" t="s">
        <v>2550</v>
      </c>
      <c r="K178" t="str">
        <f t="shared" si="3"/>
        <v>INT</v>
      </c>
    </row>
    <row r="179" spans="1:11" x14ac:dyDescent="0.35">
      <c r="A179" t="s">
        <v>1448</v>
      </c>
      <c r="B179" t="s">
        <v>627</v>
      </c>
      <c r="C179" t="s">
        <v>1059</v>
      </c>
      <c r="D179" t="s">
        <v>335</v>
      </c>
      <c r="E179" t="s">
        <v>595</v>
      </c>
      <c r="F179" t="s">
        <v>1060</v>
      </c>
      <c r="G179" t="s">
        <v>1902</v>
      </c>
      <c r="H179" t="s">
        <v>1061</v>
      </c>
      <c r="I179" t="s">
        <v>1803</v>
      </c>
      <c r="J179" t="s">
        <v>2551</v>
      </c>
      <c r="K179" t="str">
        <f t="shared" si="3"/>
        <v>INT</v>
      </c>
    </row>
    <row r="180" spans="1:11" x14ac:dyDescent="0.35">
      <c r="A180" t="s">
        <v>1448</v>
      </c>
      <c r="B180" t="s">
        <v>708</v>
      </c>
      <c r="C180" t="s">
        <v>2552</v>
      </c>
      <c r="D180" t="s">
        <v>335</v>
      </c>
      <c r="E180" t="s">
        <v>595</v>
      </c>
      <c r="F180" t="s">
        <v>2553</v>
      </c>
      <c r="G180" t="s">
        <v>2554</v>
      </c>
      <c r="H180" t="s">
        <v>2555</v>
      </c>
      <c r="I180" t="s">
        <v>2556</v>
      </c>
      <c r="J180" t="s">
        <v>2447</v>
      </c>
      <c r="K180" t="str">
        <f t="shared" si="3"/>
        <v>INT</v>
      </c>
    </row>
    <row r="181" spans="1:11" x14ac:dyDescent="0.35">
      <c r="A181" t="s">
        <v>1448</v>
      </c>
      <c r="B181" s="226" t="s">
        <v>649</v>
      </c>
      <c r="C181" t="s">
        <v>1110</v>
      </c>
      <c r="D181" t="s">
        <v>335</v>
      </c>
      <c r="E181" t="s">
        <v>595</v>
      </c>
      <c r="F181" t="s">
        <v>1111</v>
      </c>
      <c r="G181"/>
      <c r="H181" t="s">
        <v>1112</v>
      </c>
      <c r="I181"/>
      <c r="J181"/>
      <c r="K181" t="str">
        <f t="shared" si="3"/>
        <v>INT</v>
      </c>
    </row>
    <row r="182" spans="1:11" x14ac:dyDescent="0.35">
      <c r="A182" t="s">
        <v>1448</v>
      </c>
      <c r="B182" t="s">
        <v>641</v>
      </c>
      <c r="C182" t="s">
        <v>1903</v>
      </c>
      <c r="D182" t="s">
        <v>335</v>
      </c>
      <c r="E182" t="s">
        <v>559</v>
      </c>
      <c r="F182" t="s">
        <v>1904</v>
      </c>
      <c r="G182" t="s">
        <v>1905</v>
      </c>
      <c r="H182" t="s">
        <v>1906</v>
      </c>
      <c r="I182" t="s">
        <v>1907</v>
      </c>
      <c r="J182" t="s">
        <v>2557</v>
      </c>
      <c r="K182" t="str">
        <f t="shared" si="3"/>
        <v>INT</v>
      </c>
    </row>
    <row r="183" spans="1:11" x14ac:dyDescent="0.35">
      <c r="A183" t="s">
        <v>1448</v>
      </c>
      <c r="B183" t="s">
        <v>641</v>
      </c>
      <c r="C183" t="s">
        <v>753</v>
      </c>
      <c r="D183" t="s">
        <v>335</v>
      </c>
      <c r="E183" t="s">
        <v>595</v>
      </c>
      <c r="F183" t="s">
        <v>754</v>
      </c>
      <c r="G183" t="s">
        <v>1908</v>
      </c>
      <c r="H183" t="s">
        <v>755</v>
      </c>
      <c r="I183" t="s">
        <v>1909</v>
      </c>
      <c r="J183" t="s">
        <v>2558</v>
      </c>
      <c r="K183" t="str">
        <f t="shared" si="3"/>
        <v>INT</v>
      </c>
    </row>
    <row r="184" spans="1:11" x14ac:dyDescent="0.35">
      <c r="A184" t="s">
        <v>1448</v>
      </c>
      <c r="B184" t="s">
        <v>641</v>
      </c>
      <c r="C184" t="s">
        <v>1910</v>
      </c>
      <c r="D184" t="s">
        <v>335</v>
      </c>
      <c r="E184" t="s">
        <v>559</v>
      </c>
      <c r="F184" t="s">
        <v>1911</v>
      </c>
      <c r="G184" t="s">
        <v>1912</v>
      </c>
      <c r="H184" t="s">
        <v>1913</v>
      </c>
      <c r="I184" t="s">
        <v>1914</v>
      </c>
      <c r="J184" t="s">
        <v>2559</v>
      </c>
      <c r="K184" t="str">
        <f t="shared" si="3"/>
        <v>INT</v>
      </c>
    </row>
    <row r="185" spans="1:11" x14ac:dyDescent="0.35">
      <c r="A185" t="s">
        <v>1448</v>
      </c>
      <c r="B185" t="s">
        <v>641</v>
      </c>
      <c r="C185" t="s">
        <v>759</v>
      </c>
      <c r="D185" t="s">
        <v>335</v>
      </c>
      <c r="E185" t="s">
        <v>595</v>
      </c>
      <c r="F185" t="s">
        <v>760</v>
      </c>
      <c r="G185" t="s">
        <v>1915</v>
      </c>
      <c r="H185" t="s">
        <v>761</v>
      </c>
      <c r="I185" t="s">
        <v>1909</v>
      </c>
      <c r="J185" t="s">
        <v>2558</v>
      </c>
      <c r="K185" t="str">
        <f t="shared" si="3"/>
        <v>INT</v>
      </c>
    </row>
    <row r="186" spans="1:11" x14ac:dyDescent="0.35">
      <c r="A186" t="s">
        <v>1448</v>
      </c>
      <c r="B186" t="s">
        <v>641</v>
      </c>
      <c r="C186" t="s">
        <v>1916</v>
      </c>
      <c r="D186" t="s">
        <v>335</v>
      </c>
      <c r="E186" t="s">
        <v>559</v>
      </c>
      <c r="F186" t="s">
        <v>1917</v>
      </c>
      <c r="G186" t="s">
        <v>1918</v>
      </c>
      <c r="H186" t="s">
        <v>1919</v>
      </c>
      <c r="I186" t="s">
        <v>1920</v>
      </c>
      <c r="J186" t="s">
        <v>2560</v>
      </c>
      <c r="K186" t="str">
        <f t="shared" si="3"/>
        <v>INT</v>
      </c>
    </row>
    <row r="187" spans="1:11" x14ac:dyDescent="0.35">
      <c r="A187" t="s">
        <v>1448</v>
      </c>
      <c r="B187" t="s">
        <v>641</v>
      </c>
      <c r="C187" t="s">
        <v>885</v>
      </c>
      <c r="D187" t="s">
        <v>335</v>
      </c>
      <c r="E187" t="s">
        <v>595</v>
      </c>
      <c r="F187" t="s">
        <v>886</v>
      </c>
      <c r="G187" t="s">
        <v>1921</v>
      </c>
      <c r="H187" t="s">
        <v>887</v>
      </c>
      <c r="I187" t="s">
        <v>1922</v>
      </c>
      <c r="J187" t="s">
        <v>2561</v>
      </c>
      <c r="K187" t="str">
        <f t="shared" si="3"/>
        <v>INT</v>
      </c>
    </row>
    <row r="188" spans="1:11" x14ac:dyDescent="0.35">
      <c r="A188" t="s">
        <v>1448</v>
      </c>
      <c r="B188" t="s">
        <v>641</v>
      </c>
      <c r="C188" t="s">
        <v>1923</v>
      </c>
      <c r="D188" t="s">
        <v>335</v>
      </c>
      <c r="E188" t="s">
        <v>559</v>
      </c>
      <c r="F188" t="s">
        <v>1924</v>
      </c>
      <c r="G188" t="s">
        <v>1925</v>
      </c>
      <c r="H188" t="s">
        <v>1926</v>
      </c>
      <c r="I188" t="s">
        <v>1927</v>
      </c>
      <c r="J188" t="s">
        <v>2562</v>
      </c>
      <c r="K188" t="str">
        <f t="shared" si="3"/>
        <v>INT</v>
      </c>
    </row>
    <row r="189" spans="1:11" x14ac:dyDescent="0.35">
      <c r="A189" t="s">
        <v>1448</v>
      </c>
      <c r="B189" t="s">
        <v>641</v>
      </c>
      <c r="C189" t="s">
        <v>771</v>
      </c>
      <c r="D189" t="s">
        <v>335</v>
      </c>
      <c r="E189" t="s">
        <v>595</v>
      </c>
      <c r="F189" t="s">
        <v>772</v>
      </c>
      <c r="G189" t="s">
        <v>1928</v>
      </c>
      <c r="H189" t="s">
        <v>773</v>
      </c>
      <c r="I189" t="s">
        <v>1587</v>
      </c>
      <c r="J189" t="s">
        <v>2436</v>
      </c>
      <c r="K189" t="str">
        <f t="shared" si="3"/>
        <v>INT</v>
      </c>
    </row>
    <row r="190" spans="1:11" x14ac:dyDescent="0.35">
      <c r="A190" t="s">
        <v>1448</v>
      </c>
      <c r="B190" t="s">
        <v>641</v>
      </c>
      <c r="C190" t="s">
        <v>1929</v>
      </c>
      <c r="D190" t="s">
        <v>335</v>
      </c>
      <c r="E190" t="s">
        <v>559</v>
      </c>
      <c r="F190" t="s">
        <v>1930</v>
      </c>
      <c r="G190" t="s">
        <v>1931</v>
      </c>
      <c r="H190" t="s">
        <v>1932</v>
      </c>
      <c r="I190" t="s">
        <v>1983</v>
      </c>
      <c r="J190" t="s">
        <v>2467</v>
      </c>
      <c r="K190" t="str">
        <f t="shared" si="3"/>
        <v>INT</v>
      </c>
    </row>
    <row r="191" spans="1:11" x14ac:dyDescent="0.35">
      <c r="A191" t="s">
        <v>1448</v>
      </c>
      <c r="B191" t="s">
        <v>641</v>
      </c>
      <c r="C191" t="s">
        <v>1065</v>
      </c>
      <c r="D191" t="s">
        <v>335</v>
      </c>
      <c r="E191" t="s">
        <v>595</v>
      </c>
      <c r="F191" t="s">
        <v>1066</v>
      </c>
      <c r="G191" t="s">
        <v>1933</v>
      </c>
      <c r="H191" t="s">
        <v>1067</v>
      </c>
      <c r="I191" t="s">
        <v>1909</v>
      </c>
      <c r="J191" t="s">
        <v>2563</v>
      </c>
      <c r="K191" t="str">
        <f t="shared" si="3"/>
        <v>INT</v>
      </c>
    </row>
    <row r="192" spans="1:11" x14ac:dyDescent="0.35">
      <c r="A192" t="s">
        <v>1448</v>
      </c>
      <c r="B192" t="s">
        <v>641</v>
      </c>
      <c r="C192" t="s">
        <v>1934</v>
      </c>
      <c r="D192" t="s">
        <v>335</v>
      </c>
      <c r="E192" t="s">
        <v>559</v>
      </c>
      <c r="F192" t="s">
        <v>1935</v>
      </c>
      <c r="G192" t="s">
        <v>1936</v>
      </c>
      <c r="H192" t="s">
        <v>1937</v>
      </c>
      <c r="I192" t="s">
        <v>1938</v>
      </c>
      <c r="J192" t="s">
        <v>2564</v>
      </c>
      <c r="K192" t="str">
        <f t="shared" si="3"/>
        <v>INT</v>
      </c>
    </row>
    <row r="193" spans="1:11" x14ac:dyDescent="0.35">
      <c r="A193" t="s">
        <v>1448</v>
      </c>
      <c r="B193" t="s">
        <v>641</v>
      </c>
      <c r="C193" t="s">
        <v>834</v>
      </c>
      <c r="D193" t="s">
        <v>335</v>
      </c>
      <c r="E193" t="s">
        <v>595</v>
      </c>
      <c r="F193" t="s">
        <v>835</v>
      </c>
      <c r="G193" t="s">
        <v>1939</v>
      </c>
      <c r="H193" t="s">
        <v>836</v>
      </c>
      <c r="I193" t="s">
        <v>1938</v>
      </c>
      <c r="J193" t="s">
        <v>2565</v>
      </c>
      <c r="K193" t="str">
        <f t="shared" si="3"/>
        <v>INT</v>
      </c>
    </row>
    <row r="194" spans="1:11" x14ac:dyDescent="0.35">
      <c r="A194" t="s">
        <v>1448</v>
      </c>
      <c r="B194" t="s">
        <v>641</v>
      </c>
      <c r="C194" t="s">
        <v>1940</v>
      </c>
      <c r="D194" t="s">
        <v>335</v>
      </c>
      <c r="E194" t="s">
        <v>559</v>
      </c>
      <c r="F194" t="s">
        <v>1941</v>
      </c>
      <c r="G194" t="s">
        <v>1942</v>
      </c>
      <c r="H194" t="s">
        <v>1943</v>
      </c>
      <c r="I194" t="s">
        <v>1944</v>
      </c>
      <c r="J194" t="s">
        <v>2441</v>
      </c>
      <c r="K194" t="str">
        <f t="shared" si="3"/>
        <v>INT</v>
      </c>
    </row>
    <row r="195" spans="1:11" x14ac:dyDescent="0.35">
      <c r="A195" t="s">
        <v>1448</v>
      </c>
      <c r="B195" t="s">
        <v>641</v>
      </c>
      <c r="C195" t="s">
        <v>1080</v>
      </c>
      <c r="D195" t="s">
        <v>335</v>
      </c>
      <c r="E195" t="s">
        <v>595</v>
      </c>
      <c r="F195" t="s">
        <v>1081</v>
      </c>
      <c r="G195" t="s">
        <v>1945</v>
      </c>
      <c r="H195" t="s">
        <v>1082</v>
      </c>
      <c r="I195" t="s">
        <v>1946</v>
      </c>
      <c r="J195" t="s">
        <v>2566</v>
      </c>
      <c r="K195" t="str">
        <f t="shared" si="3"/>
        <v>INT</v>
      </c>
    </row>
    <row r="196" spans="1:11" x14ac:dyDescent="0.35">
      <c r="A196" t="s">
        <v>1448</v>
      </c>
      <c r="B196" t="s">
        <v>641</v>
      </c>
      <c r="C196" t="s">
        <v>1947</v>
      </c>
      <c r="D196" t="s">
        <v>335</v>
      </c>
      <c r="E196" t="s">
        <v>559</v>
      </c>
      <c r="F196" t="s">
        <v>1948</v>
      </c>
      <c r="G196" t="s">
        <v>1949</v>
      </c>
      <c r="H196" t="s">
        <v>1950</v>
      </c>
      <c r="I196" t="s">
        <v>1938</v>
      </c>
      <c r="J196" t="s">
        <v>2567</v>
      </c>
      <c r="K196" t="str">
        <f t="shared" si="3"/>
        <v>INT</v>
      </c>
    </row>
    <row r="197" spans="1:11" x14ac:dyDescent="0.35">
      <c r="A197" t="s">
        <v>1448</v>
      </c>
      <c r="B197" t="s">
        <v>641</v>
      </c>
      <c r="C197" t="s">
        <v>846</v>
      </c>
      <c r="D197" t="s">
        <v>335</v>
      </c>
      <c r="E197" t="s">
        <v>595</v>
      </c>
      <c r="F197" t="s">
        <v>847</v>
      </c>
      <c r="G197" t="s">
        <v>1951</v>
      </c>
      <c r="H197" t="s">
        <v>848</v>
      </c>
      <c r="I197" t="s">
        <v>1938</v>
      </c>
      <c r="J197" t="s">
        <v>2449</v>
      </c>
      <c r="K197" t="str">
        <f t="shared" si="3"/>
        <v>INT</v>
      </c>
    </row>
    <row r="198" spans="1:11" x14ac:dyDescent="0.35">
      <c r="A198" t="s">
        <v>1448</v>
      </c>
      <c r="B198" t="s">
        <v>641</v>
      </c>
      <c r="C198" t="s">
        <v>1952</v>
      </c>
      <c r="D198" t="s">
        <v>335</v>
      </c>
      <c r="E198" t="s">
        <v>559</v>
      </c>
      <c r="F198" t="s">
        <v>1953</v>
      </c>
      <c r="G198" t="s">
        <v>1954</v>
      </c>
      <c r="H198" t="s">
        <v>1955</v>
      </c>
      <c r="I198" t="s">
        <v>1938</v>
      </c>
      <c r="J198" t="s">
        <v>2568</v>
      </c>
      <c r="K198" t="str">
        <f t="shared" si="3"/>
        <v>INT</v>
      </c>
    </row>
    <row r="199" spans="1:11" x14ac:dyDescent="0.35">
      <c r="A199" t="s">
        <v>1448</v>
      </c>
      <c r="B199" t="s">
        <v>641</v>
      </c>
      <c r="C199" t="s">
        <v>843</v>
      </c>
      <c r="D199" t="s">
        <v>335</v>
      </c>
      <c r="E199" t="s">
        <v>595</v>
      </c>
      <c r="F199" t="s">
        <v>844</v>
      </c>
      <c r="G199" t="s">
        <v>1956</v>
      </c>
      <c r="H199" t="s">
        <v>845</v>
      </c>
      <c r="I199" t="s">
        <v>1909</v>
      </c>
      <c r="J199" t="s">
        <v>2569</v>
      </c>
      <c r="K199" t="str">
        <f t="shared" si="3"/>
        <v>INT</v>
      </c>
    </row>
    <row r="200" spans="1:11" x14ac:dyDescent="0.35">
      <c r="A200" t="s">
        <v>1448</v>
      </c>
      <c r="B200" t="s">
        <v>641</v>
      </c>
      <c r="C200" t="s">
        <v>1957</v>
      </c>
      <c r="D200" t="s">
        <v>335</v>
      </c>
      <c r="E200" t="s">
        <v>559</v>
      </c>
      <c r="F200" t="s">
        <v>1958</v>
      </c>
      <c r="G200" t="s">
        <v>1959</v>
      </c>
      <c r="H200" t="s">
        <v>1960</v>
      </c>
      <c r="I200" t="s">
        <v>1961</v>
      </c>
      <c r="J200" t="s">
        <v>2570</v>
      </c>
      <c r="K200" t="str">
        <f t="shared" si="3"/>
        <v>INT</v>
      </c>
    </row>
    <row r="201" spans="1:11" x14ac:dyDescent="0.35">
      <c r="A201" t="s">
        <v>1448</v>
      </c>
      <c r="B201" t="s">
        <v>641</v>
      </c>
      <c r="C201" t="s">
        <v>750</v>
      </c>
      <c r="D201" t="s">
        <v>335</v>
      </c>
      <c r="E201" t="s">
        <v>595</v>
      </c>
      <c r="F201" t="s">
        <v>751</v>
      </c>
      <c r="G201" t="s">
        <v>1962</v>
      </c>
      <c r="H201" t="s">
        <v>752</v>
      </c>
      <c r="I201" t="s">
        <v>1909</v>
      </c>
      <c r="J201" t="s">
        <v>2521</v>
      </c>
      <c r="K201" t="str">
        <f t="shared" si="3"/>
        <v>INT</v>
      </c>
    </row>
    <row r="202" spans="1:11" x14ac:dyDescent="0.35">
      <c r="A202" t="s">
        <v>1448</v>
      </c>
      <c r="B202" t="s">
        <v>641</v>
      </c>
      <c r="C202" t="s">
        <v>1963</v>
      </c>
      <c r="D202" t="s">
        <v>335</v>
      </c>
      <c r="E202" t="s">
        <v>559</v>
      </c>
      <c r="F202" t="s">
        <v>1964</v>
      </c>
      <c r="G202" t="s">
        <v>1965</v>
      </c>
      <c r="H202" t="s">
        <v>1966</v>
      </c>
      <c r="I202" t="s">
        <v>1967</v>
      </c>
      <c r="J202" t="s">
        <v>2571</v>
      </c>
      <c r="K202" t="str">
        <f t="shared" si="3"/>
        <v>INT</v>
      </c>
    </row>
    <row r="203" spans="1:11" x14ac:dyDescent="0.35">
      <c r="A203" t="s">
        <v>1448</v>
      </c>
      <c r="B203" t="s">
        <v>641</v>
      </c>
      <c r="C203" t="s">
        <v>1029</v>
      </c>
      <c r="D203" t="s">
        <v>335</v>
      </c>
      <c r="E203" t="s">
        <v>595</v>
      </c>
      <c r="F203" t="s">
        <v>1030</v>
      </c>
      <c r="G203" t="s">
        <v>1968</v>
      </c>
      <c r="H203" t="s">
        <v>1031</v>
      </c>
      <c r="I203" t="s">
        <v>2420</v>
      </c>
      <c r="J203" t="s">
        <v>2445</v>
      </c>
      <c r="K203" t="str">
        <f t="shared" si="3"/>
        <v>INT</v>
      </c>
    </row>
    <row r="204" spans="1:11" x14ac:dyDescent="0.35">
      <c r="A204" t="s">
        <v>1448</v>
      </c>
      <c r="B204" t="s">
        <v>641</v>
      </c>
      <c r="C204" t="s">
        <v>1969</v>
      </c>
      <c r="D204" t="s">
        <v>335</v>
      </c>
      <c r="E204" t="s">
        <v>559</v>
      </c>
      <c r="F204" t="s">
        <v>1970</v>
      </c>
      <c r="G204" t="s">
        <v>1971</v>
      </c>
      <c r="H204" t="s">
        <v>1972</v>
      </c>
      <c r="I204" t="s">
        <v>1907</v>
      </c>
      <c r="J204" t="s">
        <v>2568</v>
      </c>
      <c r="K204" t="str">
        <f t="shared" si="3"/>
        <v>INT</v>
      </c>
    </row>
    <row r="205" spans="1:11" x14ac:dyDescent="0.35">
      <c r="A205" t="s">
        <v>1448</v>
      </c>
      <c r="B205" t="s">
        <v>641</v>
      </c>
      <c r="C205" t="s">
        <v>762</v>
      </c>
      <c r="D205" t="s">
        <v>335</v>
      </c>
      <c r="E205" t="s">
        <v>595</v>
      </c>
      <c r="F205" t="s">
        <v>763</v>
      </c>
      <c r="G205" t="s">
        <v>1973</v>
      </c>
      <c r="H205" t="s">
        <v>764</v>
      </c>
      <c r="I205" t="s">
        <v>1909</v>
      </c>
      <c r="J205" t="s">
        <v>2572</v>
      </c>
      <c r="K205" t="str">
        <f t="shared" si="3"/>
        <v>INT</v>
      </c>
    </row>
    <row r="206" spans="1:11" x14ac:dyDescent="0.35">
      <c r="A206" t="s">
        <v>1448</v>
      </c>
      <c r="B206" t="s">
        <v>641</v>
      </c>
      <c r="C206" t="s">
        <v>1974</v>
      </c>
      <c r="D206" t="s">
        <v>335</v>
      </c>
      <c r="E206" t="s">
        <v>559</v>
      </c>
      <c r="F206" t="s">
        <v>1975</v>
      </c>
      <c r="G206" t="s">
        <v>1976</v>
      </c>
      <c r="H206" t="s">
        <v>1977</v>
      </c>
      <c r="I206" t="s">
        <v>2420</v>
      </c>
      <c r="J206" t="s">
        <v>2467</v>
      </c>
      <c r="K206" t="str">
        <f t="shared" si="3"/>
        <v>INT</v>
      </c>
    </row>
    <row r="207" spans="1:11" x14ac:dyDescent="0.35">
      <c r="A207" t="s">
        <v>1448</v>
      </c>
      <c r="B207" t="s">
        <v>641</v>
      </c>
      <c r="C207" t="s">
        <v>897</v>
      </c>
      <c r="D207" t="s">
        <v>335</v>
      </c>
      <c r="E207" t="s">
        <v>595</v>
      </c>
      <c r="F207" t="s">
        <v>898</v>
      </c>
      <c r="G207" t="s">
        <v>1978</v>
      </c>
      <c r="H207" t="s">
        <v>899</v>
      </c>
      <c r="I207" t="s">
        <v>2420</v>
      </c>
      <c r="J207" t="s">
        <v>2449</v>
      </c>
      <c r="K207" t="str">
        <f t="shared" si="3"/>
        <v>INT</v>
      </c>
    </row>
    <row r="208" spans="1:11" x14ac:dyDescent="0.35">
      <c r="A208" t="s">
        <v>1448</v>
      </c>
      <c r="B208" t="s">
        <v>641</v>
      </c>
      <c r="C208" t="s">
        <v>1979</v>
      </c>
      <c r="D208" t="s">
        <v>335</v>
      </c>
      <c r="E208" t="s">
        <v>559</v>
      </c>
      <c r="F208" t="s">
        <v>1980</v>
      </c>
      <c r="G208" t="s">
        <v>1981</v>
      </c>
      <c r="H208" t="s">
        <v>1982</v>
      </c>
      <c r="I208" t="s">
        <v>1983</v>
      </c>
      <c r="J208" t="s">
        <v>2467</v>
      </c>
      <c r="K208" t="str">
        <f t="shared" si="3"/>
        <v>INT</v>
      </c>
    </row>
    <row r="209" spans="1:11" x14ac:dyDescent="0.35">
      <c r="A209" t="s">
        <v>1448</v>
      </c>
      <c r="B209" t="s">
        <v>641</v>
      </c>
      <c r="C209" t="s">
        <v>1074</v>
      </c>
      <c r="D209" t="s">
        <v>335</v>
      </c>
      <c r="E209" t="s">
        <v>595</v>
      </c>
      <c r="F209" t="s">
        <v>1075</v>
      </c>
      <c r="G209" t="s">
        <v>1984</v>
      </c>
      <c r="H209" t="s">
        <v>1076</v>
      </c>
      <c r="I209" t="s">
        <v>1909</v>
      </c>
      <c r="J209" t="s">
        <v>2565</v>
      </c>
      <c r="K209" t="str">
        <f t="shared" si="3"/>
        <v>INT</v>
      </c>
    </row>
    <row r="210" spans="1:11" x14ac:dyDescent="0.35">
      <c r="A210" t="s">
        <v>1448</v>
      </c>
      <c r="B210" t="s">
        <v>641</v>
      </c>
      <c r="C210" t="s">
        <v>1985</v>
      </c>
      <c r="D210" t="s">
        <v>335</v>
      </c>
      <c r="E210" t="s">
        <v>559</v>
      </c>
      <c r="F210" t="s">
        <v>1986</v>
      </c>
      <c r="G210" t="s">
        <v>1987</v>
      </c>
      <c r="H210" t="s">
        <v>1988</v>
      </c>
      <c r="I210" t="s">
        <v>1983</v>
      </c>
      <c r="J210" t="s">
        <v>2467</v>
      </c>
      <c r="K210" t="str">
        <f t="shared" si="3"/>
        <v>INT</v>
      </c>
    </row>
    <row r="211" spans="1:11" x14ac:dyDescent="0.35">
      <c r="A211" t="s">
        <v>1448</v>
      </c>
      <c r="B211" t="s">
        <v>641</v>
      </c>
      <c r="C211" t="s">
        <v>1068</v>
      </c>
      <c r="D211" t="s">
        <v>335</v>
      </c>
      <c r="E211" t="s">
        <v>595</v>
      </c>
      <c r="F211" t="s">
        <v>1069</v>
      </c>
      <c r="G211" t="s">
        <v>1989</v>
      </c>
      <c r="H211" t="s">
        <v>1070</v>
      </c>
      <c r="I211" t="s">
        <v>1909</v>
      </c>
      <c r="J211" t="s">
        <v>2566</v>
      </c>
      <c r="K211" t="str">
        <f t="shared" si="3"/>
        <v>INT</v>
      </c>
    </row>
    <row r="212" spans="1:11" x14ac:dyDescent="0.35">
      <c r="A212" t="s">
        <v>1448</v>
      </c>
      <c r="B212" t="s">
        <v>641</v>
      </c>
      <c r="C212" t="s">
        <v>1077</v>
      </c>
      <c r="D212" t="s">
        <v>335</v>
      </c>
      <c r="E212" t="s">
        <v>595</v>
      </c>
      <c r="F212" t="s">
        <v>1078</v>
      </c>
      <c r="G212" t="s">
        <v>1990</v>
      </c>
      <c r="H212" t="s">
        <v>1079</v>
      </c>
      <c r="I212" t="s">
        <v>1843</v>
      </c>
      <c r="J212" t="s">
        <v>2540</v>
      </c>
      <c r="K212" t="str">
        <f t="shared" si="3"/>
        <v>INT</v>
      </c>
    </row>
    <row r="213" spans="1:11" x14ac:dyDescent="0.35">
      <c r="A213" t="s">
        <v>1448</v>
      </c>
      <c r="B213" t="s">
        <v>641</v>
      </c>
      <c r="C213" t="s">
        <v>1991</v>
      </c>
      <c r="D213" t="s">
        <v>335</v>
      </c>
      <c r="E213" t="s">
        <v>559</v>
      </c>
      <c r="F213" t="s">
        <v>1992</v>
      </c>
      <c r="G213" t="s">
        <v>1993</v>
      </c>
      <c r="H213" t="s">
        <v>1994</v>
      </c>
      <c r="I213" t="s">
        <v>1995</v>
      </c>
      <c r="J213" t="s">
        <v>1996</v>
      </c>
      <c r="K213" t="str">
        <f t="shared" si="3"/>
        <v>INT</v>
      </c>
    </row>
    <row r="214" spans="1:11" x14ac:dyDescent="0.35">
      <c r="A214" t="s">
        <v>1448</v>
      </c>
      <c r="B214" t="s">
        <v>641</v>
      </c>
      <c r="C214" t="s">
        <v>891</v>
      </c>
      <c r="D214" t="s">
        <v>335</v>
      </c>
      <c r="E214" t="s">
        <v>595</v>
      </c>
      <c r="F214" t="s">
        <v>892</v>
      </c>
      <c r="G214" t="s">
        <v>1997</v>
      </c>
      <c r="H214" t="s">
        <v>893</v>
      </c>
      <c r="I214" t="s">
        <v>1998</v>
      </c>
      <c r="J214" t="s">
        <v>1999</v>
      </c>
      <c r="K214" t="str">
        <f t="shared" si="3"/>
        <v>INT</v>
      </c>
    </row>
    <row r="215" spans="1:11" x14ac:dyDescent="0.35">
      <c r="A215" t="s">
        <v>1448</v>
      </c>
      <c r="B215" t="s">
        <v>641</v>
      </c>
      <c r="C215" t="s">
        <v>2000</v>
      </c>
      <c r="D215" t="s">
        <v>335</v>
      </c>
      <c r="E215" t="s">
        <v>559</v>
      </c>
      <c r="F215" t="s">
        <v>2001</v>
      </c>
      <c r="G215" t="s">
        <v>2002</v>
      </c>
      <c r="H215" t="s">
        <v>2003</v>
      </c>
      <c r="I215" t="s">
        <v>2004</v>
      </c>
      <c r="J215" t="s">
        <v>2559</v>
      </c>
      <c r="K215" t="str">
        <f t="shared" si="3"/>
        <v>INT</v>
      </c>
    </row>
    <row r="216" spans="1:11" x14ac:dyDescent="0.35">
      <c r="A216" t="s">
        <v>1448</v>
      </c>
      <c r="B216" t="s">
        <v>641</v>
      </c>
      <c r="C216" t="s">
        <v>756</v>
      </c>
      <c r="D216" t="s">
        <v>335</v>
      </c>
      <c r="E216" t="s">
        <v>595</v>
      </c>
      <c r="F216" t="s">
        <v>757</v>
      </c>
      <c r="G216" t="s">
        <v>2005</v>
      </c>
      <c r="H216" t="s">
        <v>758</v>
      </c>
      <c r="I216" t="s">
        <v>2006</v>
      </c>
      <c r="J216" t="s">
        <v>2451</v>
      </c>
      <c r="K216" t="str">
        <f t="shared" si="3"/>
        <v>INT</v>
      </c>
    </row>
    <row r="217" spans="1:11" x14ac:dyDescent="0.35">
      <c r="A217" t="s">
        <v>1448</v>
      </c>
      <c r="B217" t="s">
        <v>641</v>
      </c>
      <c r="C217" t="s">
        <v>1002</v>
      </c>
      <c r="D217" t="s">
        <v>335</v>
      </c>
      <c r="E217" t="s">
        <v>595</v>
      </c>
      <c r="F217" t="s">
        <v>1003</v>
      </c>
      <c r="G217" t="s">
        <v>2007</v>
      </c>
      <c r="H217" t="s">
        <v>1004</v>
      </c>
      <c r="I217" t="s">
        <v>2008</v>
      </c>
      <c r="J217" t="s">
        <v>2573</v>
      </c>
      <c r="K217" t="str">
        <f t="shared" si="3"/>
        <v>INT</v>
      </c>
    </row>
    <row r="218" spans="1:11" x14ac:dyDescent="0.35">
      <c r="A218" t="s">
        <v>1448</v>
      </c>
      <c r="B218" t="s">
        <v>641</v>
      </c>
      <c r="C218" t="s">
        <v>2009</v>
      </c>
      <c r="D218" t="s">
        <v>335</v>
      </c>
      <c r="E218" t="s">
        <v>559</v>
      </c>
      <c r="F218" t="s">
        <v>2010</v>
      </c>
      <c r="G218" t="s">
        <v>2011</v>
      </c>
      <c r="H218" t="s">
        <v>2012</v>
      </c>
      <c r="I218" t="s">
        <v>2013</v>
      </c>
      <c r="J218" t="s">
        <v>2574</v>
      </c>
      <c r="K218" t="str">
        <f t="shared" si="3"/>
        <v>INT</v>
      </c>
    </row>
    <row r="219" spans="1:11" x14ac:dyDescent="0.35">
      <c r="A219" t="s">
        <v>1448</v>
      </c>
      <c r="B219" t="s">
        <v>641</v>
      </c>
      <c r="C219" t="s">
        <v>1026</v>
      </c>
      <c r="D219" t="s">
        <v>335</v>
      </c>
      <c r="E219" t="s">
        <v>595</v>
      </c>
      <c r="F219" t="s">
        <v>1027</v>
      </c>
      <c r="G219" t="s">
        <v>2014</v>
      </c>
      <c r="H219" t="s">
        <v>1028</v>
      </c>
      <c r="I219" t="s">
        <v>2420</v>
      </c>
      <c r="J219" t="s">
        <v>2563</v>
      </c>
      <c r="K219" t="str">
        <f t="shared" si="3"/>
        <v>INT</v>
      </c>
    </row>
    <row r="220" spans="1:11" x14ac:dyDescent="0.35">
      <c r="A220" t="s">
        <v>1448</v>
      </c>
      <c r="B220" t="s">
        <v>641</v>
      </c>
      <c r="C220" t="s">
        <v>2015</v>
      </c>
      <c r="D220" t="s">
        <v>335</v>
      </c>
      <c r="E220" t="s">
        <v>559</v>
      </c>
      <c r="F220" t="s">
        <v>2016</v>
      </c>
      <c r="G220" t="s">
        <v>2017</v>
      </c>
      <c r="H220" t="s">
        <v>2018</v>
      </c>
      <c r="I220" t="s">
        <v>2019</v>
      </c>
      <c r="J220" t="s">
        <v>2575</v>
      </c>
      <c r="K220" t="str">
        <f t="shared" si="3"/>
        <v>INT</v>
      </c>
    </row>
    <row r="221" spans="1:11" x14ac:dyDescent="0.35">
      <c r="A221" t="s">
        <v>1448</v>
      </c>
      <c r="B221" t="s">
        <v>641</v>
      </c>
      <c r="C221" t="s">
        <v>1023</v>
      </c>
      <c r="D221" t="s">
        <v>335</v>
      </c>
      <c r="E221" t="s">
        <v>595</v>
      </c>
      <c r="F221" t="s">
        <v>1024</v>
      </c>
      <c r="G221" t="s">
        <v>2020</v>
      </c>
      <c r="H221" t="s">
        <v>1025</v>
      </c>
      <c r="I221" t="s">
        <v>2021</v>
      </c>
      <c r="J221" t="s">
        <v>2436</v>
      </c>
      <c r="K221" t="str">
        <f t="shared" si="3"/>
        <v>INT</v>
      </c>
    </row>
    <row r="222" spans="1:11" x14ac:dyDescent="0.35">
      <c r="A222" t="s">
        <v>1448</v>
      </c>
      <c r="B222" t="s">
        <v>641</v>
      </c>
      <c r="C222" t="s">
        <v>2022</v>
      </c>
      <c r="D222" t="s">
        <v>335</v>
      </c>
      <c r="E222" t="s">
        <v>559</v>
      </c>
      <c r="F222" t="s">
        <v>2023</v>
      </c>
      <c r="G222" t="s">
        <v>2024</v>
      </c>
      <c r="H222" t="s">
        <v>2025</v>
      </c>
      <c r="I222" t="s">
        <v>2004</v>
      </c>
      <c r="J222" t="s">
        <v>2576</v>
      </c>
      <c r="K222" t="str">
        <f t="shared" si="3"/>
        <v>INT</v>
      </c>
    </row>
    <row r="223" spans="1:11" x14ac:dyDescent="0.35">
      <c r="A223" t="s">
        <v>1448</v>
      </c>
      <c r="B223" t="s">
        <v>641</v>
      </c>
      <c r="C223" t="s">
        <v>888</v>
      </c>
      <c r="D223" t="s">
        <v>335</v>
      </c>
      <c r="E223" t="s">
        <v>595</v>
      </c>
      <c r="F223" t="s">
        <v>889</v>
      </c>
      <c r="G223" t="s">
        <v>2026</v>
      </c>
      <c r="H223" t="s">
        <v>890</v>
      </c>
      <c r="I223" t="s">
        <v>2027</v>
      </c>
      <c r="J223" t="s">
        <v>2436</v>
      </c>
      <c r="K223" t="str">
        <f t="shared" ref="K223:K286" si="5">IF(RIGHT(LEFT(C223,10),3)="INT", "INT", "EXT")</f>
        <v>INT</v>
      </c>
    </row>
    <row r="224" spans="1:11" x14ac:dyDescent="0.35">
      <c r="A224" t="s">
        <v>1448</v>
      </c>
      <c r="B224" t="s">
        <v>641</v>
      </c>
      <c r="C224" t="s">
        <v>2028</v>
      </c>
      <c r="D224" t="s">
        <v>335</v>
      </c>
      <c r="E224" t="s">
        <v>559</v>
      </c>
      <c r="F224" t="s">
        <v>2029</v>
      </c>
      <c r="G224" t="s">
        <v>2030</v>
      </c>
      <c r="H224" t="s">
        <v>2031</v>
      </c>
      <c r="I224" t="s">
        <v>1914</v>
      </c>
      <c r="J224" t="s">
        <v>2577</v>
      </c>
      <c r="K224" t="str">
        <f t="shared" si="5"/>
        <v>INT</v>
      </c>
    </row>
    <row r="225" spans="1:11" x14ac:dyDescent="0.35">
      <c r="A225" t="s">
        <v>1448</v>
      </c>
      <c r="B225" t="s">
        <v>641</v>
      </c>
      <c r="C225" t="s">
        <v>1071</v>
      </c>
      <c r="D225" t="s">
        <v>335</v>
      </c>
      <c r="E225" t="s">
        <v>595</v>
      </c>
      <c r="F225" t="s">
        <v>1072</v>
      </c>
      <c r="G225" t="s">
        <v>2032</v>
      </c>
      <c r="H225" t="s">
        <v>1073</v>
      </c>
      <c r="I225" t="s">
        <v>2420</v>
      </c>
      <c r="J225" t="s">
        <v>2469</v>
      </c>
      <c r="K225" t="str">
        <f t="shared" si="5"/>
        <v>INT</v>
      </c>
    </row>
    <row r="226" spans="1:11" x14ac:dyDescent="0.35">
      <c r="A226" t="s">
        <v>1448</v>
      </c>
      <c r="B226" t="s">
        <v>641</v>
      </c>
      <c r="C226" t="s">
        <v>2033</v>
      </c>
      <c r="D226" t="s">
        <v>335</v>
      </c>
      <c r="E226" t="s">
        <v>559</v>
      </c>
      <c r="F226" t="s">
        <v>2034</v>
      </c>
      <c r="G226" t="s">
        <v>2035</v>
      </c>
      <c r="H226" t="s">
        <v>2036</v>
      </c>
      <c r="I226" t="s">
        <v>1914</v>
      </c>
      <c r="J226" t="s">
        <v>2578</v>
      </c>
      <c r="K226" t="str">
        <f t="shared" si="5"/>
        <v>INT</v>
      </c>
    </row>
    <row r="227" spans="1:11" x14ac:dyDescent="0.35">
      <c r="A227" t="s">
        <v>1448</v>
      </c>
      <c r="B227" t="s">
        <v>641</v>
      </c>
      <c r="C227" t="s">
        <v>765</v>
      </c>
      <c r="D227" t="s">
        <v>335</v>
      </c>
      <c r="E227" t="s">
        <v>595</v>
      </c>
      <c r="F227" t="s">
        <v>766</v>
      </c>
      <c r="G227" t="s">
        <v>2037</v>
      </c>
      <c r="H227" t="s">
        <v>767</v>
      </c>
      <c r="I227" t="s">
        <v>1909</v>
      </c>
      <c r="J227" t="s">
        <v>2579</v>
      </c>
      <c r="K227" t="str">
        <f t="shared" si="5"/>
        <v>INT</v>
      </c>
    </row>
    <row r="228" spans="1:11" x14ac:dyDescent="0.35">
      <c r="A228" t="s">
        <v>1448</v>
      </c>
      <c r="B228" t="s">
        <v>641</v>
      </c>
      <c r="C228" t="s">
        <v>2038</v>
      </c>
      <c r="D228" t="s">
        <v>335</v>
      </c>
      <c r="E228" t="s">
        <v>559</v>
      </c>
      <c r="F228" t="s">
        <v>2039</v>
      </c>
      <c r="G228" t="s">
        <v>2040</v>
      </c>
      <c r="H228" t="s">
        <v>2041</v>
      </c>
      <c r="I228" t="s">
        <v>2042</v>
      </c>
      <c r="J228" t="s">
        <v>2580</v>
      </c>
      <c r="K228" t="str">
        <f t="shared" si="5"/>
        <v>INT</v>
      </c>
    </row>
    <row r="229" spans="1:11" x14ac:dyDescent="0.35">
      <c r="A229" t="s">
        <v>1448</v>
      </c>
      <c r="B229" t="s">
        <v>641</v>
      </c>
      <c r="C229" t="s">
        <v>932</v>
      </c>
      <c r="D229" t="s">
        <v>335</v>
      </c>
      <c r="E229" t="s">
        <v>595</v>
      </c>
      <c r="F229" t="s">
        <v>933</v>
      </c>
      <c r="G229" t="s">
        <v>2043</v>
      </c>
      <c r="H229" t="s">
        <v>934</v>
      </c>
      <c r="I229" t="s">
        <v>2006</v>
      </c>
      <c r="J229" t="s">
        <v>2521</v>
      </c>
      <c r="K229" t="str">
        <f t="shared" si="5"/>
        <v>INT</v>
      </c>
    </row>
    <row r="230" spans="1:11" x14ac:dyDescent="0.35">
      <c r="A230" t="s">
        <v>1448</v>
      </c>
      <c r="B230" t="s">
        <v>641</v>
      </c>
      <c r="C230" t="s">
        <v>2044</v>
      </c>
      <c r="D230" t="s">
        <v>335</v>
      </c>
      <c r="E230" t="s">
        <v>559</v>
      </c>
      <c r="F230" t="s">
        <v>2045</v>
      </c>
      <c r="G230" t="s">
        <v>2046</v>
      </c>
      <c r="H230" t="s">
        <v>2047</v>
      </c>
      <c r="I230" t="s">
        <v>1907</v>
      </c>
      <c r="J230" t="s">
        <v>2581</v>
      </c>
      <c r="K230" t="str">
        <f t="shared" si="5"/>
        <v>INT</v>
      </c>
    </row>
    <row r="231" spans="1:11" x14ac:dyDescent="0.35">
      <c r="A231" t="s">
        <v>1448</v>
      </c>
      <c r="B231" t="s">
        <v>641</v>
      </c>
      <c r="C231" t="s">
        <v>894</v>
      </c>
      <c r="D231" t="s">
        <v>335</v>
      </c>
      <c r="E231" t="s">
        <v>595</v>
      </c>
      <c r="F231" t="s">
        <v>895</v>
      </c>
      <c r="G231" t="s">
        <v>2048</v>
      </c>
      <c r="H231" t="s">
        <v>896</v>
      </c>
      <c r="I231" t="s">
        <v>1909</v>
      </c>
      <c r="J231" t="s">
        <v>2582</v>
      </c>
      <c r="K231" t="str">
        <f t="shared" si="5"/>
        <v>INT</v>
      </c>
    </row>
    <row r="232" spans="1:11" x14ac:dyDescent="0.35">
      <c r="A232" t="s">
        <v>1448</v>
      </c>
      <c r="B232" t="s">
        <v>601</v>
      </c>
      <c r="C232" t="s">
        <v>2049</v>
      </c>
      <c r="D232" t="s">
        <v>335</v>
      </c>
      <c r="E232" t="s">
        <v>559</v>
      </c>
      <c r="F232" t="s">
        <v>2050</v>
      </c>
      <c r="G232" t="s">
        <v>2051</v>
      </c>
      <c r="H232" t="s">
        <v>2052</v>
      </c>
      <c r="I232" t="s">
        <v>1600</v>
      </c>
      <c r="J232" t="s">
        <v>2053</v>
      </c>
      <c r="K232" t="str">
        <f t="shared" si="5"/>
        <v>INT</v>
      </c>
    </row>
    <row r="233" spans="1:11" x14ac:dyDescent="0.35">
      <c r="A233" t="s">
        <v>1448</v>
      </c>
      <c r="B233" t="s">
        <v>601</v>
      </c>
      <c r="C233" t="s">
        <v>768</v>
      </c>
      <c r="D233" t="s">
        <v>335</v>
      </c>
      <c r="E233" t="s">
        <v>595</v>
      </c>
      <c r="F233" t="s">
        <v>769</v>
      </c>
      <c r="G233" t="s">
        <v>2054</v>
      </c>
      <c r="H233" t="s">
        <v>770</v>
      </c>
      <c r="I233" t="s">
        <v>1602</v>
      </c>
      <c r="J233" t="s">
        <v>2055</v>
      </c>
      <c r="K233" t="str">
        <f t="shared" si="5"/>
        <v>INT</v>
      </c>
    </row>
    <row r="234" spans="1:11" x14ac:dyDescent="0.35">
      <c r="A234" t="s">
        <v>1448</v>
      </c>
      <c r="B234" t="s">
        <v>601</v>
      </c>
      <c r="C234" t="s">
        <v>2056</v>
      </c>
      <c r="D234" t="s">
        <v>335</v>
      </c>
      <c r="E234" t="s">
        <v>559</v>
      </c>
      <c r="F234" t="s">
        <v>2057</v>
      </c>
      <c r="G234" t="s">
        <v>2058</v>
      </c>
      <c r="H234" t="s">
        <v>2059</v>
      </c>
      <c r="I234" t="s">
        <v>1663</v>
      </c>
      <c r="J234" t="s">
        <v>2467</v>
      </c>
      <c r="K234" t="str">
        <f t="shared" si="5"/>
        <v>INT</v>
      </c>
    </row>
    <row r="235" spans="1:11" x14ac:dyDescent="0.35">
      <c r="A235" t="s">
        <v>1448</v>
      </c>
      <c r="B235" t="s">
        <v>601</v>
      </c>
      <c r="C235" t="s">
        <v>1092</v>
      </c>
      <c r="D235" t="s">
        <v>335</v>
      </c>
      <c r="E235" t="s">
        <v>595</v>
      </c>
      <c r="F235" t="s">
        <v>1093</v>
      </c>
      <c r="G235" t="s">
        <v>2060</v>
      </c>
      <c r="H235" t="s">
        <v>1094</v>
      </c>
      <c r="I235" t="s">
        <v>1602</v>
      </c>
      <c r="J235" t="s">
        <v>2583</v>
      </c>
      <c r="K235" t="str">
        <f t="shared" si="5"/>
        <v>INT</v>
      </c>
    </row>
    <row r="236" spans="1:11" x14ac:dyDescent="0.35">
      <c r="A236" t="s">
        <v>1448</v>
      </c>
      <c r="B236" t="s">
        <v>601</v>
      </c>
      <c r="C236" t="s">
        <v>2061</v>
      </c>
      <c r="D236" t="s">
        <v>335</v>
      </c>
      <c r="E236" t="s">
        <v>559</v>
      </c>
      <c r="F236" t="s">
        <v>2062</v>
      </c>
      <c r="G236" t="s">
        <v>2063</v>
      </c>
      <c r="H236" t="s">
        <v>2064</v>
      </c>
      <c r="I236" t="s">
        <v>2065</v>
      </c>
      <c r="J236" t="s">
        <v>2584</v>
      </c>
      <c r="K236" t="str">
        <f t="shared" si="5"/>
        <v>INT</v>
      </c>
    </row>
    <row r="237" spans="1:11" x14ac:dyDescent="0.35">
      <c r="A237" t="s">
        <v>1448</v>
      </c>
      <c r="B237" t="s">
        <v>601</v>
      </c>
      <c r="C237" t="s">
        <v>738</v>
      </c>
      <c r="D237" t="s">
        <v>335</v>
      </c>
      <c r="E237" t="s">
        <v>595</v>
      </c>
      <c r="F237" t="s">
        <v>739</v>
      </c>
      <c r="G237" t="s">
        <v>2066</v>
      </c>
      <c r="H237" t="s">
        <v>740</v>
      </c>
      <c r="I237" t="s">
        <v>2067</v>
      </c>
      <c r="J237" t="s">
        <v>2585</v>
      </c>
      <c r="K237" t="str">
        <f t="shared" si="5"/>
        <v>INT</v>
      </c>
    </row>
    <row r="238" spans="1:11" x14ac:dyDescent="0.35">
      <c r="A238" t="s">
        <v>1448</v>
      </c>
      <c r="B238" t="s">
        <v>601</v>
      </c>
      <c r="C238" t="s">
        <v>2068</v>
      </c>
      <c r="D238" t="s">
        <v>335</v>
      </c>
      <c r="E238" t="s">
        <v>559</v>
      </c>
      <c r="F238" t="s">
        <v>2069</v>
      </c>
      <c r="G238" t="s">
        <v>2070</v>
      </c>
      <c r="H238" t="s">
        <v>2071</v>
      </c>
      <c r="I238" t="s">
        <v>1600</v>
      </c>
      <c r="J238" t="s">
        <v>2586</v>
      </c>
      <c r="K238" t="str">
        <f t="shared" si="5"/>
        <v>INT</v>
      </c>
    </row>
    <row r="239" spans="1:11" x14ac:dyDescent="0.35">
      <c r="A239" t="s">
        <v>1448</v>
      </c>
      <c r="B239" t="s">
        <v>601</v>
      </c>
      <c r="C239" t="s">
        <v>864</v>
      </c>
      <c r="D239" t="s">
        <v>335</v>
      </c>
      <c r="E239" t="s">
        <v>595</v>
      </c>
      <c r="F239" t="s">
        <v>865</v>
      </c>
      <c r="G239" t="s">
        <v>2072</v>
      </c>
      <c r="H239" t="s">
        <v>866</v>
      </c>
      <c r="I239" t="s">
        <v>1602</v>
      </c>
      <c r="J239" t="s">
        <v>2583</v>
      </c>
      <c r="K239" t="str">
        <f t="shared" si="5"/>
        <v>INT</v>
      </c>
    </row>
    <row r="240" spans="1:11" x14ac:dyDescent="0.35">
      <c r="A240" t="s">
        <v>1448</v>
      </c>
      <c r="B240" t="s">
        <v>601</v>
      </c>
      <c r="C240" t="s">
        <v>2073</v>
      </c>
      <c r="D240" t="s">
        <v>335</v>
      </c>
      <c r="E240" t="s">
        <v>559</v>
      </c>
      <c r="F240" t="s">
        <v>2074</v>
      </c>
      <c r="G240" t="s">
        <v>2075</v>
      </c>
      <c r="H240" t="s">
        <v>2076</v>
      </c>
      <c r="I240" t="s">
        <v>2077</v>
      </c>
      <c r="J240" t="s">
        <v>2587</v>
      </c>
      <c r="K240" t="str">
        <f t="shared" si="5"/>
        <v>INT</v>
      </c>
    </row>
    <row r="241" spans="1:11" x14ac:dyDescent="0.35">
      <c r="A241" t="s">
        <v>1448</v>
      </c>
      <c r="B241" t="s">
        <v>601</v>
      </c>
      <c r="C241" t="s">
        <v>1089</v>
      </c>
      <c r="D241" t="s">
        <v>335</v>
      </c>
      <c r="E241" t="s">
        <v>595</v>
      </c>
      <c r="F241" t="s">
        <v>1090</v>
      </c>
      <c r="G241" t="s">
        <v>2078</v>
      </c>
      <c r="H241" t="s">
        <v>1091</v>
      </c>
      <c r="I241" t="s">
        <v>1565</v>
      </c>
      <c r="J241" t="s">
        <v>2442</v>
      </c>
      <c r="K241" t="str">
        <f t="shared" si="5"/>
        <v>INT</v>
      </c>
    </row>
    <row r="242" spans="1:11" x14ac:dyDescent="0.35">
      <c r="A242" t="s">
        <v>1448</v>
      </c>
      <c r="B242" t="s">
        <v>601</v>
      </c>
      <c r="C242" t="s">
        <v>2079</v>
      </c>
      <c r="D242" t="s">
        <v>335</v>
      </c>
      <c r="E242" t="s">
        <v>559</v>
      </c>
      <c r="F242" t="s">
        <v>2080</v>
      </c>
      <c r="G242" t="s">
        <v>2081</v>
      </c>
      <c r="H242" t="s">
        <v>2082</v>
      </c>
      <c r="I242" t="s">
        <v>2083</v>
      </c>
      <c r="J242" t="s">
        <v>2588</v>
      </c>
      <c r="K242" t="str">
        <f t="shared" si="5"/>
        <v>INT</v>
      </c>
    </row>
    <row r="243" spans="1:11" x14ac:dyDescent="0.35">
      <c r="A243" t="s">
        <v>1448</v>
      </c>
      <c r="B243" t="s">
        <v>601</v>
      </c>
      <c r="C243" t="s">
        <v>1020</v>
      </c>
      <c r="D243" t="s">
        <v>335</v>
      </c>
      <c r="E243" t="s">
        <v>595</v>
      </c>
      <c r="F243" t="s">
        <v>1021</v>
      </c>
      <c r="G243" t="s">
        <v>2084</v>
      </c>
      <c r="H243" t="s">
        <v>1022</v>
      </c>
      <c r="I243" t="s">
        <v>1565</v>
      </c>
      <c r="J243" t="s">
        <v>2442</v>
      </c>
      <c r="K243" t="str">
        <f t="shared" si="5"/>
        <v>INT</v>
      </c>
    </row>
    <row r="244" spans="1:11" x14ac:dyDescent="0.35">
      <c r="A244" t="s">
        <v>1448</v>
      </c>
      <c r="B244" t="s">
        <v>601</v>
      </c>
      <c r="C244" t="s">
        <v>2085</v>
      </c>
      <c r="D244" t="s">
        <v>335</v>
      </c>
      <c r="E244" t="s">
        <v>559</v>
      </c>
      <c r="F244" t="s">
        <v>2086</v>
      </c>
      <c r="G244" t="s">
        <v>2087</v>
      </c>
      <c r="H244" t="s">
        <v>2088</v>
      </c>
      <c r="I244" t="s">
        <v>2089</v>
      </c>
      <c r="J244" t="s">
        <v>2467</v>
      </c>
      <c r="K244" t="str">
        <f t="shared" si="5"/>
        <v>INT</v>
      </c>
    </row>
    <row r="245" spans="1:11" x14ac:dyDescent="0.35">
      <c r="A245" t="s">
        <v>1448</v>
      </c>
      <c r="B245" t="s">
        <v>601</v>
      </c>
      <c r="C245" t="s">
        <v>1095</v>
      </c>
      <c r="D245" t="s">
        <v>335</v>
      </c>
      <c r="E245" t="s">
        <v>595</v>
      </c>
      <c r="F245" t="s">
        <v>1096</v>
      </c>
      <c r="G245" t="s">
        <v>2090</v>
      </c>
      <c r="H245" t="s">
        <v>1097</v>
      </c>
      <c r="I245" t="s">
        <v>1565</v>
      </c>
      <c r="J245" t="s">
        <v>2442</v>
      </c>
      <c r="K245" t="str">
        <f t="shared" si="5"/>
        <v>INT</v>
      </c>
    </row>
    <row r="246" spans="1:11" x14ac:dyDescent="0.35">
      <c r="A246" t="s">
        <v>1448</v>
      </c>
      <c r="B246" t="str">
        <f t="shared" ref="B246:B253" si="6">RIGHT(LEFT(C246,15),4)</f>
        <v>PSAL</v>
      </c>
      <c r="C246" t="s">
        <v>1356</v>
      </c>
      <c r="D246" t="s">
        <v>335</v>
      </c>
      <c r="E246" t="s">
        <v>595</v>
      </c>
      <c r="F246" t="s">
        <v>2091</v>
      </c>
      <c r="G246" t="s">
        <v>2092</v>
      </c>
      <c r="H246" t="s">
        <v>1357</v>
      </c>
      <c r="I246" t="s">
        <v>1546</v>
      </c>
      <c r="J246" t="s">
        <v>2589</v>
      </c>
      <c r="K246" t="str">
        <f t="shared" si="5"/>
        <v>EXT</v>
      </c>
    </row>
    <row r="247" spans="1:11" x14ac:dyDescent="0.35">
      <c r="A247" t="s">
        <v>1448</v>
      </c>
      <c r="B247" t="str">
        <f t="shared" si="6"/>
        <v>PSAL</v>
      </c>
      <c r="C247" t="s">
        <v>1358</v>
      </c>
      <c r="D247" t="s">
        <v>335</v>
      </c>
      <c r="E247" t="s">
        <v>595</v>
      </c>
      <c r="F247" t="s">
        <v>2093</v>
      </c>
      <c r="G247" t="s">
        <v>2094</v>
      </c>
      <c r="H247" t="s">
        <v>1359</v>
      </c>
      <c r="I247" t="s">
        <v>1621</v>
      </c>
      <c r="J247" t="s">
        <v>2095</v>
      </c>
      <c r="K247" t="str">
        <f t="shared" si="5"/>
        <v>EXT</v>
      </c>
    </row>
    <row r="248" spans="1:11" x14ac:dyDescent="0.35">
      <c r="A248" t="s">
        <v>1448</v>
      </c>
      <c r="B248" t="str">
        <f t="shared" si="6"/>
        <v>PSAL</v>
      </c>
      <c r="C248" t="s">
        <v>1354</v>
      </c>
      <c r="D248" t="s">
        <v>335</v>
      </c>
      <c r="E248" t="s">
        <v>595</v>
      </c>
      <c r="F248" t="s">
        <v>2096</v>
      </c>
      <c r="G248" t="s">
        <v>2097</v>
      </c>
      <c r="H248" t="s">
        <v>1355</v>
      </c>
      <c r="I248" t="s">
        <v>2470</v>
      </c>
      <c r="J248" t="s">
        <v>2590</v>
      </c>
      <c r="K248" t="str">
        <f t="shared" si="5"/>
        <v>EXT</v>
      </c>
    </row>
    <row r="249" spans="1:11" x14ac:dyDescent="0.35">
      <c r="A249" t="s">
        <v>1448</v>
      </c>
      <c r="B249" t="str">
        <f t="shared" si="6"/>
        <v>PSAL</v>
      </c>
      <c r="C249" t="s">
        <v>1360</v>
      </c>
      <c r="D249" t="s">
        <v>335</v>
      </c>
      <c r="E249" t="s">
        <v>595</v>
      </c>
      <c r="F249" t="s">
        <v>2098</v>
      </c>
      <c r="G249" t="s">
        <v>2099</v>
      </c>
      <c r="H249" t="s">
        <v>1361</v>
      </c>
      <c r="I249" t="s">
        <v>2591</v>
      </c>
      <c r="J249" t="s">
        <v>2592</v>
      </c>
      <c r="K249" t="str">
        <f t="shared" si="5"/>
        <v>EXT</v>
      </c>
    </row>
    <row r="250" spans="1:11" x14ac:dyDescent="0.35">
      <c r="A250" t="s">
        <v>1448</v>
      </c>
      <c r="B250" t="str">
        <f t="shared" si="6"/>
        <v>TEMP</v>
      </c>
      <c r="C250" t="s">
        <v>1364</v>
      </c>
      <c r="D250" t="s">
        <v>335</v>
      </c>
      <c r="E250" t="s">
        <v>595</v>
      </c>
      <c r="F250" t="s">
        <v>2100</v>
      </c>
      <c r="G250" t="s">
        <v>2101</v>
      </c>
      <c r="H250" t="s">
        <v>1365</v>
      </c>
      <c r="I250" t="s">
        <v>1546</v>
      </c>
      <c r="J250" t="s">
        <v>2589</v>
      </c>
      <c r="K250" t="str">
        <f t="shared" si="5"/>
        <v>EXT</v>
      </c>
    </row>
    <row r="251" spans="1:11" x14ac:dyDescent="0.35">
      <c r="A251" t="s">
        <v>1448</v>
      </c>
      <c r="B251" t="str">
        <f t="shared" si="6"/>
        <v>TEMP</v>
      </c>
      <c r="C251" t="s">
        <v>1366</v>
      </c>
      <c r="D251" t="s">
        <v>335</v>
      </c>
      <c r="E251" t="s">
        <v>595</v>
      </c>
      <c r="F251" t="s">
        <v>2102</v>
      </c>
      <c r="G251" t="s">
        <v>2103</v>
      </c>
      <c r="H251" t="s">
        <v>1367</v>
      </c>
      <c r="I251" t="s">
        <v>1621</v>
      </c>
      <c r="J251" t="s">
        <v>2593</v>
      </c>
      <c r="K251" t="str">
        <f t="shared" si="5"/>
        <v>EXT</v>
      </c>
    </row>
    <row r="252" spans="1:11" x14ac:dyDescent="0.35">
      <c r="A252" t="s">
        <v>1448</v>
      </c>
      <c r="B252" t="str">
        <f t="shared" si="6"/>
        <v>TEMP</v>
      </c>
      <c r="C252" t="s">
        <v>1362</v>
      </c>
      <c r="D252" t="s">
        <v>335</v>
      </c>
      <c r="E252" t="s">
        <v>595</v>
      </c>
      <c r="F252" t="s">
        <v>2104</v>
      </c>
      <c r="G252" t="s">
        <v>2105</v>
      </c>
      <c r="H252" t="s">
        <v>1363</v>
      </c>
      <c r="I252" t="s">
        <v>2470</v>
      </c>
      <c r="J252" t="s">
        <v>2590</v>
      </c>
      <c r="K252" t="str">
        <f t="shared" si="5"/>
        <v>EXT</v>
      </c>
    </row>
    <row r="253" spans="1:11" x14ac:dyDescent="0.35">
      <c r="A253" t="s">
        <v>1448</v>
      </c>
      <c r="B253" t="str">
        <f t="shared" si="6"/>
        <v>TEMP</v>
      </c>
      <c r="C253" t="s">
        <v>1368</v>
      </c>
      <c r="D253" t="s">
        <v>335</v>
      </c>
      <c r="E253" t="s">
        <v>595</v>
      </c>
      <c r="F253" t="s">
        <v>2106</v>
      </c>
      <c r="G253" t="s">
        <v>2107</v>
      </c>
      <c r="H253" t="s">
        <v>1369</v>
      </c>
      <c r="I253" t="s">
        <v>2594</v>
      </c>
      <c r="J253" t="s">
        <v>2595</v>
      </c>
      <c r="K253" t="str">
        <f t="shared" si="5"/>
        <v>EXT</v>
      </c>
    </row>
    <row r="254" spans="1:11" x14ac:dyDescent="0.35">
      <c r="A254" t="s">
        <v>1448</v>
      </c>
      <c r="B254" t="s">
        <v>598</v>
      </c>
      <c r="C254" t="s">
        <v>716</v>
      </c>
      <c r="D254" t="s">
        <v>335</v>
      </c>
      <c r="E254" t="s">
        <v>2596</v>
      </c>
      <c r="F254" t="s">
        <v>2597</v>
      </c>
      <c r="G254" t="s">
        <v>2108</v>
      </c>
      <c r="H254" t="s">
        <v>2597</v>
      </c>
      <c r="I254"/>
      <c r="J254"/>
      <c r="K254" t="str">
        <f t="shared" si="5"/>
        <v>EXT</v>
      </c>
    </row>
    <row r="255" spans="1:11" x14ac:dyDescent="0.35">
      <c r="A255" t="s">
        <v>1448</v>
      </c>
      <c r="B255" t="s">
        <v>903</v>
      </c>
      <c r="C255" t="s">
        <v>904</v>
      </c>
      <c r="D255" t="s">
        <v>335</v>
      </c>
      <c r="E255" t="s">
        <v>905</v>
      </c>
      <c r="F255" t="s">
        <v>906</v>
      </c>
      <c r="G255" t="s">
        <v>2109</v>
      </c>
      <c r="H255" t="s">
        <v>907</v>
      </c>
      <c r="I255" t="s">
        <v>2110</v>
      </c>
      <c r="J255" t="s">
        <v>2111</v>
      </c>
      <c r="K255" t="str">
        <f t="shared" si="5"/>
        <v>EXT</v>
      </c>
    </row>
    <row r="256" spans="1:11" x14ac:dyDescent="0.35">
      <c r="A256" t="s">
        <v>1448</v>
      </c>
      <c r="B256" t="s">
        <v>903</v>
      </c>
      <c r="C256" t="s">
        <v>962</v>
      </c>
      <c r="D256" t="s">
        <v>335</v>
      </c>
      <c r="E256" t="s">
        <v>963</v>
      </c>
      <c r="F256" t="s">
        <v>964</v>
      </c>
      <c r="G256" t="s">
        <v>2112</v>
      </c>
      <c r="H256" t="s">
        <v>965</v>
      </c>
      <c r="I256" t="s">
        <v>2113</v>
      </c>
      <c r="J256" t="s">
        <v>2114</v>
      </c>
      <c r="K256" t="str">
        <f t="shared" si="5"/>
        <v>EXT</v>
      </c>
    </row>
    <row r="257" spans="1:11" x14ac:dyDescent="0.35">
      <c r="A257" t="s">
        <v>1448</v>
      </c>
      <c r="B257" t="s">
        <v>903</v>
      </c>
      <c r="C257" t="s">
        <v>969</v>
      </c>
      <c r="D257" t="s">
        <v>335</v>
      </c>
      <c r="E257" t="s">
        <v>963</v>
      </c>
      <c r="F257" t="s">
        <v>970</v>
      </c>
      <c r="G257" t="s">
        <v>2115</v>
      </c>
      <c r="H257" t="s">
        <v>971</v>
      </c>
      <c r="I257" t="s">
        <v>2116</v>
      </c>
      <c r="J257" t="s">
        <v>2117</v>
      </c>
      <c r="K257" t="str">
        <f t="shared" si="5"/>
        <v>EXT</v>
      </c>
    </row>
    <row r="258" spans="1:11" x14ac:dyDescent="0.35">
      <c r="A258" t="s">
        <v>1448</v>
      </c>
      <c r="B258" t="s">
        <v>903</v>
      </c>
      <c r="C258" t="s">
        <v>966</v>
      </c>
      <c r="D258" t="s">
        <v>335</v>
      </c>
      <c r="E258" t="s">
        <v>963</v>
      </c>
      <c r="F258" t="s">
        <v>967</v>
      </c>
      <c r="G258" t="s">
        <v>2118</v>
      </c>
      <c r="H258" t="s">
        <v>968</v>
      </c>
      <c r="I258" t="s">
        <v>2116</v>
      </c>
      <c r="J258" t="s">
        <v>2117</v>
      </c>
      <c r="K258" t="str">
        <f t="shared" si="5"/>
        <v>EXT</v>
      </c>
    </row>
    <row r="259" spans="1:11" x14ac:dyDescent="0.35">
      <c r="A259" t="s">
        <v>1448</v>
      </c>
      <c r="B259" t="s">
        <v>708</v>
      </c>
      <c r="C259" t="s">
        <v>972</v>
      </c>
      <c r="D259" t="s">
        <v>335</v>
      </c>
      <c r="E259" t="s">
        <v>963</v>
      </c>
      <c r="F259" t="s">
        <v>973</v>
      </c>
      <c r="G259" t="s">
        <v>2119</v>
      </c>
      <c r="H259" t="s">
        <v>974</v>
      </c>
      <c r="I259" t="s">
        <v>2120</v>
      </c>
      <c r="J259" t="s">
        <v>2121</v>
      </c>
      <c r="K259" t="str">
        <f t="shared" si="5"/>
        <v>EXT</v>
      </c>
    </row>
    <row r="260" spans="1:11" x14ac:dyDescent="0.35">
      <c r="A260" t="s">
        <v>1448</v>
      </c>
      <c r="B260" t="s">
        <v>708</v>
      </c>
      <c r="C260" t="s">
        <v>709</v>
      </c>
      <c r="D260" t="s">
        <v>335</v>
      </c>
      <c r="E260" t="s">
        <v>710</v>
      </c>
      <c r="F260" t="s">
        <v>711</v>
      </c>
      <c r="G260"/>
      <c r="H260" t="s">
        <v>712</v>
      </c>
      <c r="I260"/>
      <c r="J260"/>
      <c r="K260" t="str">
        <f t="shared" si="5"/>
        <v>EXT</v>
      </c>
    </row>
    <row r="261" spans="1:11" x14ac:dyDescent="0.35">
      <c r="A261" t="s">
        <v>1448</v>
      </c>
      <c r="B261" t="s">
        <v>563</v>
      </c>
      <c r="C261" t="s">
        <v>727</v>
      </c>
      <c r="D261" t="s">
        <v>335</v>
      </c>
      <c r="E261" t="s">
        <v>728</v>
      </c>
      <c r="F261" t="s">
        <v>729</v>
      </c>
      <c r="G261"/>
      <c r="H261" t="s">
        <v>730</v>
      </c>
      <c r="I261" t="s">
        <v>2122</v>
      </c>
      <c r="J261" t="s">
        <v>2123</v>
      </c>
      <c r="K261" t="str">
        <f t="shared" si="5"/>
        <v>EXT</v>
      </c>
    </row>
    <row r="262" spans="1:11" x14ac:dyDescent="0.35">
      <c r="A262" t="s">
        <v>1448</v>
      </c>
      <c r="B262" t="s">
        <v>563</v>
      </c>
      <c r="C262" t="s">
        <v>1343</v>
      </c>
      <c r="D262" t="s">
        <v>335</v>
      </c>
      <c r="E262" t="s">
        <v>1344</v>
      </c>
      <c r="F262" t="s">
        <v>2124</v>
      </c>
      <c r="G262"/>
      <c r="H262" t="s">
        <v>1345</v>
      </c>
      <c r="I262" t="s">
        <v>2122</v>
      </c>
      <c r="J262" t="s">
        <v>2123</v>
      </c>
      <c r="K262" t="str">
        <f t="shared" si="5"/>
        <v>EXT</v>
      </c>
    </row>
    <row r="263" spans="1:11" x14ac:dyDescent="0.35">
      <c r="A263" t="s">
        <v>1448</v>
      </c>
      <c r="B263" t="s">
        <v>731</v>
      </c>
      <c r="C263" t="s">
        <v>2598</v>
      </c>
      <c r="D263" t="s">
        <v>335</v>
      </c>
      <c r="E263" t="s">
        <v>595</v>
      </c>
      <c r="F263" t="s">
        <v>2599</v>
      </c>
      <c r="G263"/>
      <c r="H263" t="s">
        <v>724</v>
      </c>
      <c r="I263" t="s">
        <v>2600</v>
      </c>
      <c r="J263" t="s">
        <v>2601</v>
      </c>
      <c r="K263" t="str">
        <f t="shared" si="5"/>
        <v>EXT</v>
      </c>
    </row>
    <row r="264" spans="1:11" x14ac:dyDescent="0.35">
      <c r="A264" t="s">
        <v>1448</v>
      </c>
      <c r="B264" t="s">
        <v>731</v>
      </c>
      <c r="C264" t="s">
        <v>2602</v>
      </c>
      <c r="D264" t="s">
        <v>335</v>
      </c>
      <c r="E264" t="s">
        <v>595</v>
      </c>
      <c r="F264" t="s">
        <v>2603</v>
      </c>
      <c r="G264"/>
      <c r="H264" t="s">
        <v>724</v>
      </c>
      <c r="I264" t="s">
        <v>2604</v>
      </c>
      <c r="J264" t="s">
        <v>2601</v>
      </c>
      <c r="K264" t="str">
        <f t="shared" si="5"/>
        <v>EXT</v>
      </c>
    </row>
    <row r="265" spans="1:11" x14ac:dyDescent="0.35">
      <c r="A265" t="s">
        <v>1448</v>
      </c>
      <c r="B265" t="s">
        <v>731</v>
      </c>
      <c r="C265" t="s">
        <v>2605</v>
      </c>
      <c r="D265" t="s">
        <v>335</v>
      </c>
      <c r="E265" t="s">
        <v>595</v>
      </c>
      <c r="F265" t="s">
        <v>2606</v>
      </c>
      <c r="G265"/>
      <c r="H265" t="s">
        <v>724</v>
      </c>
      <c r="I265" t="s">
        <v>2607</v>
      </c>
      <c r="J265" t="s">
        <v>2601</v>
      </c>
      <c r="K265" t="str">
        <f t="shared" si="5"/>
        <v>EXT</v>
      </c>
    </row>
    <row r="266" spans="1:11" x14ac:dyDescent="0.35">
      <c r="A266" t="s">
        <v>1448</v>
      </c>
      <c r="B266" t="s">
        <v>731</v>
      </c>
      <c r="C266" t="s">
        <v>2608</v>
      </c>
      <c r="D266" t="s">
        <v>335</v>
      </c>
      <c r="E266" t="s">
        <v>595</v>
      </c>
      <c r="F266" t="s">
        <v>2609</v>
      </c>
      <c r="G266"/>
      <c r="H266" t="s">
        <v>724</v>
      </c>
      <c r="I266" t="s">
        <v>2610</v>
      </c>
      <c r="J266" t="s">
        <v>2611</v>
      </c>
      <c r="K266" t="str">
        <f t="shared" si="5"/>
        <v>EXT</v>
      </c>
    </row>
    <row r="267" spans="1:11" x14ac:dyDescent="0.35">
      <c r="A267" t="s">
        <v>1448</v>
      </c>
      <c r="B267" t="s">
        <v>563</v>
      </c>
      <c r="C267" t="s">
        <v>2612</v>
      </c>
      <c r="D267" t="s">
        <v>335</v>
      </c>
      <c r="E267" t="s">
        <v>595</v>
      </c>
      <c r="F267" t="s">
        <v>2613</v>
      </c>
      <c r="G267"/>
      <c r="H267" t="s">
        <v>724</v>
      </c>
      <c r="I267" t="s">
        <v>2614</v>
      </c>
      <c r="J267" t="s">
        <v>2601</v>
      </c>
      <c r="K267" t="str">
        <f t="shared" si="5"/>
        <v>EXT</v>
      </c>
    </row>
    <row r="268" spans="1:11" x14ac:dyDescent="0.35">
      <c r="A268" t="s">
        <v>1448</v>
      </c>
      <c r="B268" t="s">
        <v>563</v>
      </c>
      <c r="C268" t="s">
        <v>2615</v>
      </c>
      <c r="D268" t="s">
        <v>335</v>
      </c>
      <c r="E268" t="s">
        <v>595</v>
      </c>
      <c r="F268" t="s">
        <v>2616</v>
      </c>
      <c r="G268"/>
      <c r="H268" t="s">
        <v>724</v>
      </c>
      <c r="I268" t="s">
        <v>2607</v>
      </c>
      <c r="J268" t="s">
        <v>2601</v>
      </c>
      <c r="K268" t="str">
        <f t="shared" si="5"/>
        <v>EXT</v>
      </c>
    </row>
    <row r="269" spans="1:11" x14ac:dyDescent="0.35">
      <c r="A269" t="s">
        <v>1448</v>
      </c>
      <c r="B269" t="s">
        <v>563</v>
      </c>
      <c r="C269" t="s">
        <v>2617</v>
      </c>
      <c r="D269" t="s">
        <v>335</v>
      </c>
      <c r="E269" t="s">
        <v>595</v>
      </c>
      <c r="F269" t="s">
        <v>2618</v>
      </c>
      <c r="G269"/>
      <c r="H269" t="s">
        <v>724</v>
      </c>
      <c r="I269" t="s">
        <v>2614</v>
      </c>
      <c r="J269" t="s">
        <v>2601</v>
      </c>
      <c r="K269" t="str">
        <f t="shared" si="5"/>
        <v>EXT</v>
      </c>
    </row>
    <row r="270" spans="1:11" x14ac:dyDescent="0.35">
      <c r="A270" t="s">
        <v>1448</v>
      </c>
      <c r="B270" t="s">
        <v>563</v>
      </c>
      <c r="C270" t="s">
        <v>2619</v>
      </c>
      <c r="D270" t="s">
        <v>335</v>
      </c>
      <c r="E270" t="s">
        <v>595</v>
      </c>
      <c r="F270" t="s">
        <v>2620</v>
      </c>
      <c r="G270"/>
      <c r="H270" t="s">
        <v>724</v>
      </c>
      <c r="I270" t="s">
        <v>2610</v>
      </c>
      <c r="J270" t="s">
        <v>2611</v>
      </c>
      <c r="K270" t="str">
        <f t="shared" si="5"/>
        <v>EXT</v>
      </c>
    </row>
    <row r="271" spans="1:11" x14ac:dyDescent="0.35">
      <c r="A271" t="s">
        <v>1448</v>
      </c>
      <c r="B271" t="s">
        <v>708</v>
      </c>
      <c r="C271" t="s">
        <v>1102</v>
      </c>
      <c r="D271" t="s">
        <v>335</v>
      </c>
      <c r="E271" t="s">
        <v>1103</v>
      </c>
      <c r="F271" t="s">
        <v>1104</v>
      </c>
      <c r="G271"/>
      <c r="H271" t="s">
        <v>1105</v>
      </c>
      <c r="I271" t="s">
        <v>2125</v>
      </c>
      <c r="J271" t="s">
        <v>2125</v>
      </c>
      <c r="K271" t="str">
        <f t="shared" si="5"/>
        <v>EXT</v>
      </c>
    </row>
    <row r="272" spans="1:11" x14ac:dyDescent="0.35">
      <c r="A272" t="s">
        <v>1448</v>
      </c>
      <c r="B272" t="s">
        <v>708</v>
      </c>
      <c r="C272" t="s">
        <v>1107</v>
      </c>
      <c r="D272" t="s">
        <v>335</v>
      </c>
      <c r="E272" t="s">
        <v>679</v>
      </c>
      <c r="F272" t="s">
        <v>1108</v>
      </c>
      <c r="G272" t="s">
        <v>2126</v>
      </c>
      <c r="H272" t="s">
        <v>1109</v>
      </c>
      <c r="I272" t="s">
        <v>2127</v>
      </c>
      <c r="J272" t="s">
        <v>2128</v>
      </c>
      <c r="K272" t="str">
        <f t="shared" si="5"/>
        <v>EXT</v>
      </c>
    </row>
    <row r="273" spans="1:11" x14ac:dyDescent="0.35">
      <c r="A273" t="s">
        <v>1448</v>
      </c>
      <c r="B273" t="s">
        <v>658</v>
      </c>
      <c r="C273" t="s">
        <v>1376</v>
      </c>
      <c r="D273" t="s">
        <v>335</v>
      </c>
      <c r="E273" t="s">
        <v>1116</v>
      </c>
      <c r="F273" t="s">
        <v>2621</v>
      </c>
      <c r="G273"/>
      <c r="H273" t="s">
        <v>1377</v>
      </c>
      <c r="I273" t="s">
        <v>2125</v>
      </c>
      <c r="J273" t="s">
        <v>2622</v>
      </c>
      <c r="K273" t="str">
        <f t="shared" si="5"/>
        <v>EXT</v>
      </c>
    </row>
    <row r="274" spans="1:11" x14ac:dyDescent="0.35">
      <c r="A274" t="s">
        <v>1448</v>
      </c>
      <c r="B274" t="s">
        <v>658</v>
      </c>
      <c r="C274" t="s">
        <v>1115</v>
      </c>
      <c r="D274" t="s">
        <v>335</v>
      </c>
      <c r="E274" t="s">
        <v>1116</v>
      </c>
      <c r="F274" t="s">
        <v>2623</v>
      </c>
      <c r="G274"/>
      <c r="H274" t="s">
        <v>1117</v>
      </c>
      <c r="I274" t="s">
        <v>2624</v>
      </c>
      <c r="J274" t="s">
        <v>2625</v>
      </c>
      <c r="K274" t="str">
        <f t="shared" si="5"/>
        <v>EXT</v>
      </c>
    </row>
    <row r="275" spans="1:11" x14ac:dyDescent="0.35">
      <c r="A275" t="s">
        <v>1448</v>
      </c>
      <c r="B275" t="s">
        <v>658</v>
      </c>
      <c r="C275" t="s">
        <v>1392</v>
      </c>
      <c r="D275" t="s">
        <v>335</v>
      </c>
      <c r="E275" t="s">
        <v>1124</v>
      </c>
      <c r="F275" t="s">
        <v>2626</v>
      </c>
      <c r="G275"/>
      <c r="H275" t="s">
        <v>1393</v>
      </c>
      <c r="I275" t="s">
        <v>2129</v>
      </c>
      <c r="J275" t="s">
        <v>2627</v>
      </c>
      <c r="K275" t="str">
        <f t="shared" si="5"/>
        <v>EXT</v>
      </c>
    </row>
    <row r="276" spans="1:11" x14ac:dyDescent="0.35">
      <c r="A276" t="s">
        <v>1448</v>
      </c>
      <c r="B276" t="s">
        <v>658</v>
      </c>
      <c r="C276" t="s">
        <v>1394</v>
      </c>
      <c r="D276" t="s">
        <v>335</v>
      </c>
      <c r="E276" t="s">
        <v>1124</v>
      </c>
      <c r="F276" t="s">
        <v>2628</v>
      </c>
      <c r="G276"/>
      <c r="H276" t="s">
        <v>1395</v>
      </c>
      <c r="I276" t="s">
        <v>2129</v>
      </c>
      <c r="J276" t="s">
        <v>2629</v>
      </c>
      <c r="K276" t="str">
        <f t="shared" si="5"/>
        <v>EXT</v>
      </c>
    </row>
    <row r="277" spans="1:11" x14ac:dyDescent="0.35">
      <c r="A277" t="s">
        <v>1448</v>
      </c>
      <c r="B277" t="s">
        <v>658</v>
      </c>
      <c r="C277" t="s">
        <v>1123</v>
      </c>
      <c r="D277" t="s">
        <v>335</v>
      </c>
      <c r="E277" t="s">
        <v>1124</v>
      </c>
      <c r="F277" t="s">
        <v>2630</v>
      </c>
      <c r="G277"/>
      <c r="H277" t="s">
        <v>1125</v>
      </c>
      <c r="I277" t="s">
        <v>2129</v>
      </c>
      <c r="J277" t="s">
        <v>2631</v>
      </c>
      <c r="K277" t="str">
        <f t="shared" si="5"/>
        <v>EXT</v>
      </c>
    </row>
    <row r="278" spans="1:11" x14ac:dyDescent="0.35">
      <c r="A278" t="s">
        <v>1448</v>
      </c>
      <c r="B278" t="s">
        <v>658</v>
      </c>
      <c r="C278" t="s">
        <v>1382</v>
      </c>
      <c r="D278" t="s">
        <v>335</v>
      </c>
      <c r="E278" t="s">
        <v>1119</v>
      </c>
      <c r="F278" t="s">
        <v>2632</v>
      </c>
      <c r="G278"/>
      <c r="H278" t="s">
        <v>1383</v>
      </c>
      <c r="I278" t="s">
        <v>2130</v>
      </c>
      <c r="J278" t="s">
        <v>2633</v>
      </c>
      <c r="K278" t="str">
        <f t="shared" si="5"/>
        <v>EXT</v>
      </c>
    </row>
    <row r="279" spans="1:11" x14ac:dyDescent="0.35">
      <c r="A279" t="s">
        <v>1448</v>
      </c>
      <c r="B279" t="s">
        <v>658</v>
      </c>
      <c r="C279" t="s">
        <v>1384</v>
      </c>
      <c r="D279" t="s">
        <v>335</v>
      </c>
      <c r="E279" t="s">
        <v>1119</v>
      </c>
      <c r="F279" t="s">
        <v>2634</v>
      </c>
      <c r="G279"/>
      <c r="H279" t="s">
        <v>1385</v>
      </c>
      <c r="I279" t="s">
        <v>2130</v>
      </c>
      <c r="J279" t="s">
        <v>2131</v>
      </c>
      <c r="K279" t="str">
        <f t="shared" si="5"/>
        <v>EXT</v>
      </c>
    </row>
    <row r="280" spans="1:11" x14ac:dyDescent="0.35">
      <c r="A280" t="s">
        <v>1448</v>
      </c>
      <c r="B280" t="s">
        <v>658</v>
      </c>
      <c r="C280" t="s">
        <v>1118</v>
      </c>
      <c r="D280" t="s">
        <v>335</v>
      </c>
      <c r="E280" t="s">
        <v>1119</v>
      </c>
      <c r="F280" t="s">
        <v>2635</v>
      </c>
      <c r="G280"/>
      <c r="H280" t="s">
        <v>1120</v>
      </c>
      <c r="I280" t="s">
        <v>2130</v>
      </c>
      <c r="J280" t="s">
        <v>2636</v>
      </c>
      <c r="K280" t="str">
        <f t="shared" si="5"/>
        <v>EXT</v>
      </c>
    </row>
    <row r="281" spans="1:11" x14ac:dyDescent="0.35">
      <c r="A281" t="s">
        <v>1448</v>
      </c>
      <c r="B281" t="s">
        <v>658</v>
      </c>
      <c r="C281" t="s">
        <v>1396</v>
      </c>
      <c r="D281" t="s">
        <v>335</v>
      </c>
      <c r="E281" t="s">
        <v>1131</v>
      </c>
      <c r="F281" t="s">
        <v>2637</v>
      </c>
      <c r="G281"/>
      <c r="H281" t="s">
        <v>1397</v>
      </c>
      <c r="I281" t="s">
        <v>2132</v>
      </c>
      <c r="J281" t="s">
        <v>2638</v>
      </c>
      <c r="K281" t="str">
        <f t="shared" si="5"/>
        <v>EXT</v>
      </c>
    </row>
    <row r="282" spans="1:11" x14ac:dyDescent="0.35">
      <c r="A282" t="s">
        <v>1448</v>
      </c>
      <c r="B282" t="s">
        <v>658</v>
      </c>
      <c r="C282" t="s">
        <v>1398</v>
      </c>
      <c r="D282" t="s">
        <v>335</v>
      </c>
      <c r="E282" t="s">
        <v>1131</v>
      </c>
      <c r="F282" t="s">
        <v>2639</v>
      </c>
      <c r="G282"/>
      <c r="H282" t="s">
        <v>1399</v>
      </c>
      <c r="I282" t="s">
        <v>2133</v>
      </c>
      <c r="J282" t="s">
        <v>2638</v>
      </c>
      <c r="K282" t="str">
        <f t="shared" si="5"/>
        <v>EXT</v>
      </c>
    </row>
    <row r="283" spans="1:11" x14ac:dyDescent="0.35">
      <c r="A283" t="s">
        <v>1448</v>
      </c>
      <c r="B283" t="s">
        <v>658</v>
      </c>
      <c r="C283" t="s">
        <v>1386</v>
      </c>
      <c r="D283" t="s">
        <v>335</v>
      </c>
      <c r="E283" t="s">
        <v>1387</v>
      </c>
      <c r="F283" t="s">
        <v>2640</v>
      </c>
      <c r="G283"/>
      <c r="H283" t="s">
        <v>1388</v>
      </c>
      <c r="I283" t="s">
        <v>2134</v>
      </c>
      <c r="J283" t="s">
        <v>2641</v>
      </c>
      <c r="K283" t="str">
        <f t="shared" si="5"/>
        <v>EXT</v>
      </c>
    </row>
    <row r="284" spans="1:11" x14ac:dyDescent="0.35">
      <c r="A284" t="s">
        <v>1448</v>
      </c>
      <c r="B284" t="s">
        <v>658</v>
      </c>
      <c r="C284" t="s">
        <v>1389</v>
      </c>
      <c r="D284" t="s">
        <v>335</v>
      </c>
      <c r="E284" t="s">
        <v>1124</v>
      </c>
      <c r="F284" t="s">
        <v>2642</v>
      </c>
      <c r="G284"/>
      <c r="H284" t="s">
        <v>1390</v>
      </c>
      <c r="I284" t="s">
        <v>2643</v>
      </c>
      <c r="J284" t="s">
        <v>2644</v>
      </c>
      <c r="K284" t="str">
        <f t="shared" si="5"/>
        <v>EXT</v>
      </c>
    </row>
    <row r="285" spans="1:11" x14ac:dyDescent="0.35">
      <c r="A285" t="s">
        <v>1448</v>
      </c>
      <c r="B285" t="s">
        <v>658</v>
      </c>
      <c r="C285" t="s">
        <v>1121</v>
      </c>
      <c r="D285" t="s">
        <v>335</v>
      </c>
      <c r="E285" t="s">
        <v>2135</v>
      </c>
      <c r="F285" t="s">
        <v>2645</v>
      </c>
      <c r="G285"/>
      <c r="H285" t="s">
        <v>1122</v>
      </c>
      <c r="I285" t="s">
        <v>2134</v>
      </c>
      <c r="J285" t="s">
        <v>2641</v>
      </c>
      <c r="K285" t="str">
        <f t="shared" si="5"/>
        <v>EXT</v>
      </c>
    </row>
    <row r="286" spans="1:11" x14ac:dyDescent="0.35">
      <c r="A286" t="s">
        <v>1448</v>
      </c>
      <c r="B286" t="s">
        <v>658</v>
      </c>
      <c r="C286" t="s">
        <v>1391</v>
      </c>
      <c r="D286" t="s">
        <v>335</v>
      </c>
      <c r="E286" t="s">
        <v>1387</v>
      </c>
      <c r="F286" t="s">
        <v>2646</v>
      </c>
      <c r="G286"/>
      <c r="H286" t="s">
        <v>2136</v>
      </c>
      <c r="I286" t="s">
        <v>2134</v>
      </c>
      <c r="J286" t="s">
        <v>2647</v>
      </c>
      <c r="K286" t="str">
        <f t="shared" si="5"/>
        <v>EXT</v>
      </c>
    </row>
    <row r="287" spans="1:11" x14ac:dyDescent="0.35">
      <c r="A287" t="s">
        <v>1448</v>
      </c>
      <c r="B287" t="s">
        <v>658</v>
      </c>
      <c r="C287" t="s">
        <v>1400</v>
      </c>
      <c r="D287" t="s">
        <v>335</v>
      </c>
      <c r="E287" t="s">
        <v>1124</v>
      </c>
      <c r="F287" t="s">
        <v>2648</v>
      </c>
      <c r="G287"/>
      <c r="H287" t="s">
        <v>1401</v>
      </c>
      <c r="I287" t="s">
        <v>2129</v>
      </c>
      <c r="J287" t="s">
        <v>2649</v>
      </c>
      <c r="K287" t="str">
        <f t="shared" ref="K287:K350" si="7">IF(RIGHT(LEFT(C287,10),3)="INT", "INT", "EXT")</f>
        <v>EXT</v>
      </c>
    </row>
    <row r="288" spans="1:11" x14ac:dyDescent="0.35">
      <c r="A288" t="s">
        <v>1448</v>
      </c>
      <c r="B288" t="s">
        <v>658</v>
      </c>
      <c r="C288" t="s">
        <v>1402</v>
      </c>
      <c r="D288" t="s">
        <v>335</v>
      </c>
      <c r="E288" t="s">
        <v>1124</v>
      </c>
      <c r="F288" t="s">
        <v>2650</v>
      </c>
      <c r="G288"/>
      <c r="H288" t="s">
        <v>1403</v>
      </c>
      <c r="I288" t="s">
        <v>2651</v>
      </c>
      <c r="J288" t="s">
        <v>2652</v>
      </c>
      <c r="K288" t="str">
        <f t="shared" si="7"/>
        <v>EXT</v>
      </c>
    </row>
    <row r="289" spans="1:11" x14ac:dyDescent="0.35">
      <c r="A289" t="s">
        <v>1448</v>
      </c>
      <c r="B289" t="s">
        <v>658</v>
      </c>
      <c r="C289" t="s">
        <v>1404</v>
      </c>
      <c r="D289" t="s">
        <v>335</v>
      </c>
      <c r="E289" t="s">
        <v>1124</v>
      </c>
      <c r="F289" t="s">
        <v>2653</v>
      </c>
      <c r="G289"/>
      <c r="H289" t="s">
        <v>1405</v>
      </c>
      <c r="I289" t="s">
        <v>2129</v>
      </c>
      <c r="J289" t="s">
        <v>2649</v>
      </c>
      <c r="K289" t="str">
        <f t="shared" si="7"/>
        <v>EXT</v>
      </c>
    </row>
    <row r="290" spans="1:11" x14ac:dyDescent="0.35">
      <c r="A290" t="s">
        <v>1448</v>
      </c>
      <c r="B290" t="s">
        <v>658</v>
      </c>
      <c r="C290" t="s">
        <v>1406</v>
      </c>
      <c r="D290" t="s">
        <v>335</v>
      </c>
      <c r="E290" t="s">
        <v>1124</v>
      </c>
      <c r="F290" t="s">
        <v>2654</v>
      </c>
      <c r="G290"/>
      <c r="H290" t="s">
        <v>1407</v>
      </c>
      <c r="I290" t="s">
        <v>2129</v>
      </c>
      <c r="J290" t="s">
        <v>2137</v>
      </c>
      <c r="K290" t="str">
        <f t="shared" si="7"/>
        <v>EXT</v>
      </c>
    </row>
    <row r="291" spans="1:11" x14ac:dyDescent="0.35">
      <c r="A291" t="s">
        <v>1448</v>
      </c>
      <c r="B291" t="s">
        <v>658</v>
      </c>
      <c r="C291" t="s">
        <v>1126</v>
      </c>
      <c r="D291" t="s">
        <v>335</v>
      </c>
      <c r="E291" t="s">
        <v>1124</v>
      </c>
      <c r="F291" t="s">
        <v>2655</v>
      </c>
      <c r="G291"/>
      <c r="H291" t="s">
        <v>1127</v>
      </c>
      <c r="I291" t="s">
        <v>2129</v>
      </c>
      <c r="J291" t="s">
        <v>2649</v>
      </c>
      <c r="K291" t="str">
        <f t="shared" si="7"/>
        <v>EXT</v>
      </c>
    </row>
    <row r="292" spans="1:11" x14ac:dyDescent="0.35">
      <c r="A292" t="s">
        <v>1448</v>
      </c>
      <c r="B292" t="s">
        <v>658</v>
      </c>
      <c r="C292" t="s">
        <v>1378</v>
      </c>
      <c r="D292" t="s">
        <v>335</v>
      </c>
      <c r="E292" t="s">
        <v>1137</v>
      </c>
      <c r="F292" t="s">
        <v>2656</v>
      </c>
      <c r="G292"/>
      <c r="H292" t="s">
        <v>1379</v>
      </c>
      <c r="I292" t="s">
        <v>2138</v>
      </c>
      <c r="J292" t="s">
        <v>2139</v>
      </c>
      <c r="K292" t="str">
        <f t="shared" si="7"/>
        <v>EXT</v>
      </c>
    </row>
    <row r="293" spans="1:11" x14ac:dyDescent="0.35">
      <c r="A293" t="s">
        <v>1448</v>
      </c>
      <c r="B293" t="s">
        <v>658</v>
      </c>
      <c r="C293" t="s">
        <v>1380</v>
      </c>
      <c r="D293" t="s">
        <v>335</v>
      </c>
      <c r="E293" t="s">
        <v>1137</v>
      </c>
      <c r="F293" t="s">
        <v>2657</v>
      </c>
      <c r="G293"/>
      <c r="H293" t="s">
        <v>1381</v>
      </c>
      <c r="I293" t="s">
        <v>2138</v>
      </c>
      <c r="J293" t="s">
        <v>2139</v>
      </c>
      <c r="K293" t="str">
        <f t="shared" si="7"/>
        <v>EXT</v>
      </c>
    </row>
    <row r="294" spans="1:11" x14ac:dyDescent="0.35">
      <c r="A294" t="s">
        <v>1448</v>
      </c>
      <c r="B294" t="s">
        <v>658</v>
      </c>
      <c r="C294" t="s">
        <v>1136</v>
      </c>
      <c r="D294" t="s">
        <v>335</v>
      </c>
      <c r="E294" t="s">
        <v>1137</v>
      </c>
      <c r="F294" t="s">
        <v>2658</v>
      </c>
      <c r="G294"/>
      <c r="H294" t="s">
        <v>1138</v>
      </c>
      <c r="I294" t="s">
        <v>2138</v>
      </c>
      <c r="J294" t="s">
        <v>2659</v>
      </c>
      <c r="K294" t="str">
        <f t="shared" si="7"/>
        <v>EXT</v>
      </c>
    </row>
    <row r="295" spans="1:11" x14ac:dyDescent="0.35">
      <c r="A295" t="s">
        <v>1448</v>
      </c>
      <c r="B295" t="s">
        <v>658</v>
      </c>
      <c r="C295" t="s">
        <v>1418</v>
      </c>
      <c r="D295" t="s">
        <v>335</v>
      </c>
      <c r="E295" t="s">
        <v>1140</v>
      </c>
      <c r="F295" t="s">
        <v>2660</v>
      </c>
      <c r="G295"/>
      <c r="H295" t="s">
        <v>1419</v>
      </c>
      <c r="I295" t="s">
        <v>2140</v>
      </c>
      <c r="J295" t="s">
        <v>2661</v>
      </c>
      <c r="K295" t="str">
        <f t="shared" si="7"/>
        <v>EXT</v>
      </c>
    </row>
    <row r="296" spans="1:11" x14ac:dyDescent="0.35">
      <c r="A296" t="s">
        <v>1448</v>
      </c>
      <c r="B296" t="s">
        <v>658</v>
      </c>
      <c r="C296" t="s">
        <v>1420</v>
      </c>
      <c r="D296" t="s">
        <v>335</v>
      </c>
      <c r="E296" t="s">
        <v>1140</v>
      </c>
      <c r="F296" t="s">
        <v>2662</v>
      </c>
      <c r="G296"/>
      <c r="H296" t="s">
        <v>1421</v>
      </c>
      <c r="I296" t="s">
        <v>2140</v>
      </c>
      <c r="J296" t="s">
        <v>2663</v>
      </c>
      <c r="K296" t="str">
        <f t="shared" si="7"/>
        <v>EXT</v>
      </c>
    </row>
    <row r="297" spans="1:11" x14ac:dyDescent="0.35">
      <c r="A297" t="s">
        <v>1448</v>
      </c>
      <c r="B297" t="s">
        <v>658</v>
      </c>
      <c r="C297" t="s">
        <v>1139</v>
      </c>
      <c r="D297" t="s">
        <v>335</v>
      </c>
      <c r="E297" t="s">
        <v>1140</v>
      </c>
      <c r="F297" t="s">
        <v>2664</v>
      </c>
      <c r="G297"/>
      <c r="H297" t="s">
        <v>1141</v>
      </c>
      <c r="I297" t="s">
        <v>2140</v>
      </c>
      <c r="J297" t="s">
        <v>2661</v>
      </c>
      <c r="K297" t="str">
        <f t="shared" si="7"/>
        <v>EXT</v>
      </c>
    </row>
    <row r="298" spans="1:11" x14ac:dyDescent="0.35">
      <c r="A298" t="s">
        <v>1448</v>
      </c>
      <c r="B298" t="s">
        <v>658</v>
      </c>
      <c r="C298" t="s">
        <v>1128</v>
      </c>
      <c r="D298" t="s">
        <v>335</v>
      </c>
      <c r="E298" t="s">
        <v>453</v>
      </c>
      <c r="F298" t="s">
        <v>2665</v>
      </c>
      <c r="G298"/>
      <c r="H298" t="s">
        <v>1129</v>
      </c>
      <c r="I298" t="s">
        <v>2141</v>
      </c>
      <c r="J298" t="s">
        <v>2142</v>
      </c>
      <c r="K298" t="str">
        <f t="shared" si="7"/>
        <v>EXT</v>
      </c>
    </row>
    <row r="299" spans="1:11" x14ac:dyDescent="0.35">
      <c r="A299" t="s">
        <v>1448</v>
      </c>
      <c r="B299" t="s">
        <v>658</v>
      </c>
      <c r="C299" t="s">
        <v>1408</v>
      </c>
      <c r="D299" t="s">
        <v>335</v>
      </c>
      <c r="E299" t="s">
        <v>1131</v>
      </c>
      <c r="F299" t="s">
        <v>2666</v>
      </c>
      <c r="G299"/>
      <c r="H299" t="s">
        <v>1409</v>
      </c>
      <c r="I299" t="s">
        <v>2132</v>
      </c>
      <c r="J299" t="s">
        <v>2143</v>
      </c>
      <c r="K299" t="str">
        <f t="shared" si="7"/>
        <v>EXT</v>
      </c>
    </row>
    <row r="300" spans="1:11" x14ac:dyDescent="0.35">
      <c r="A300" t="s">
        <v>1448</v>
      </c>
      <c r="B300" t="s">
        <v>658</v>
      </c>
      <c r="C300" t="s">
        <v>1410</v>
      </c>
      <c r="D300" t="s">
        <v>335</v>
      </c>
      <c r="E300" t="s">
        <v>1131</v>
      </c>
      <c r="F300" t="s">
        <v>2667</v>
      </c>
      <c r="G300"/>
      <c r="H300" t="s">
        <v>1411</v>
      </c>
      <c r="I300" t="s">
        <v>2144</v>
      </c>
      <c r="J300" t="s">
        <v>2508</v>
      </c>
      <c r="K300" t="str">
        <f t="shared" si="7"/>
        <v>EXT</v>
      </c>
    </row>
    <row r="301" spans="1:11" x14ac:dyDescent="0.35">
      <c r="A301" t="s">
        <v>1448</v>
      </c>
      <c r="B301" t="s">
        <v>658</v>
      </c>
      <c r="C301" t="s">
        <v>1130</v>
      </c>
      <c r="D301" t="s">
        <v>335</v>
      </c>
      <c r="E301" t="s">
        <v>1131</v>
      </c>
      <c r="F301" t="s">
        <v>2668</v>
      </c>
      <c r="G301"/>
      <c r="H301" t="s">
        <v>1132</v>
      </c>
      <c r="I301" t="s">
        <v>2144</v>
      </c>
      <c r="J301" t="s">
        <v>2508</v>
      </c>
      <c r="K301" t="str">
        <f t="shared" si="7"/>
        <v>EXT</v>
      </c>
    </row>
    <row r="302" spans="1:11" x14ac:dyDescent="0.35">
      <c r="A302" t="s">
        <v>1448</v>
      </c>
      <c r="B302" t="s">
        <v>658</v>
      </c>
      <c r="C302" t="s">
        <v>1422</v>
      </c>
      <c r="D302" t="s">
        <v>335</v>
      </c>
      <c r="E302" t="s">
        <v>1124</v>
      </c>
      <c r="F302" t="s">
        <v>2669</v>
      </c>
      <c r="G302"/>
      <c r="H302" t="s">
        <v>1423</v>
      </c>
      <c r="I302" t="s">
        <v>2145</v>
      </c>
      <c r="J302" t="s">
        <v>2670</v>
      </c>
      <c r="K302" t="str">
        <f t="shared" si="7"/>
        <v>EXT</v>
      </c>
    </row>
    <row r="303" spans="1:11" x14ac:dyDescent="0.35">
      <c r="A303" t="s">
        <v>1448</v>
      </c>
      <c r="B303" t="s">
        <v>658</v>
      </c>
      <c r="C303" t="s">
        <v>1424</v>
      </c>
      <c r="D303" t="s">
        <v>335</v>
      </c>
      <c r="E303" t="s">
        <v>1140</v>
      </c>
      <c r="F303" t="s">
        <v>2671</v>
      </c>
      <c r="G303"/>
      <c r="H303" t="s">
        <v>1425</v>
      </c>
      <c r="I303" t="s">
        <v>2672</v>
      </c>
      <c r="J303" t="s">
        <v>2673</v>
      </c>
      <c r="K303" t="str">
        <f t="shared" si="7"/>
        <v>EXT</v>
      </c>
    </row>
    <row r="304" spans="1:11" x14ac:dyDescent="0.35">
      <c r="A304" t="s">
        <v>1448</v>
      </c>
      <c r="B304" t="s">
        <v>658</v>
      </c>
      <c r="C304" t="s">
        <v>1426</v>
      </c>
      <c r="D304" t="s">
        <v>335</v>
      </c>
      <c r="E304" t="s">
        <v>1140</v>
      </c>
      <c r="F304" t="s">
        <v>2674</v>
      </c>
      <c r="G304"/>
      <c r="H304" t="s">
        <v>1427</v>
      </c>
      <c r="I304" t="s">
        <v>2140</v>
      </c>
      <c r="J304" t="s">
        <v>2675</v>
      </c>
      <c r="K304" t="str">
        <f t="shared" si="7"/>
        <v>EXT</v>
      </c>
    </row>
    <row r="305" spans="1:11" x14ac:dyDescent="0.35">
      <c r="A305" t="s">
        <v>1448</v>
      </c>
      <c r="B305" t="s">
        <v>658</v>
      </c>
      <c r="C305" t="s">
        <v>1428</v>
      </c>
      <c r="D305" t="s">
        <v>335</v>
      </c>
      <c r="E305" t="s">
        <v>1140</v>
      </c>
      <c r="F305" t="s">
        <v>2676</v>
      </c>
      <c r="G305"/>
      <c r="H305" t="s">
        <v>1429</v>
      </c>
      <c r="I305" t="s">
        <v>2140</v>
      </c>
      <c r="J305" t="s">
        <v>2677</v>
      </c>
      <c r="K305" t="str">
        <f t="shared" si="7"/>
        <v>EXT</v>
      </c>
    </row>
    <row r="306" spans="1:11" x14ac:dyDescent="0.35">
      <c r="A306" t="s">
        <v>1448</v>
      </c>
      <c r="B306" t="s">
        <v>658</v>
      </c>
      <c r="C306" t="s">
        <v>1142</v>
      </c>
      <c r="D306" t="s">
        <v>335</v>
      </c>
      <c r="E306" t="s">
        <v>1143</v>
      </c>
      <c r="F306" t="s">
        <v>2678</v>
      </c>
      <c r="G306"/>
      <c r="H306" t="s">
        <v>1144</v>
      </c>
      <c r="I306" t="s">
        <v>2140</v>
      </c>
      <c r="J306" t="s">
        <v>2673</v>
      </c>
      <c r="K306" t="str">
        <f t="shared" si="7"/>
        <v>EXT</v>
      </c>
    </row>
    <row r="307" spans="1:11" x14ac:dyDescent="0.35">
      <c r="A307" t="s">
        <v>1448</v>
      </c>
      <c r="B307" t="s">
        <v>658</v>
      </c>
      <c r="C307" t="s">
        <v>1412</v>
      </c>
      <c r="D307" t="s">
        <v>335</v>
      </c>
      <c r="E307" t="s">
        <v>1134</v>
      </c>
      <c r="F307" t="s">
        <v>2679</v>
      </c>
      <c r="G307"/>
      <c r="H307" t="s">
        <v>1413</v>
      </c>
      <c r="I307" t="s">
        <v>2146</v>
      </c>
      <c r="J307" t="s">
        <v>2680</v>
      </c>
      <c r="K307" t="str">
        <f t="shared" si="7"/>
        <v>EXT</v>
      </c>
    </row>
    <row r="308" spans="1:11" x14ac:dyDescent="0.35">
      <c r="A308" t="s">
        <v>1448</v>
      </c>
      <c r="B308" t="s">
        <v>658</v>
      </c>
      <c r="C308" t="s">
        <v>1414</v>
      </c>
      <c r="D308" t="s">
        <v>335</v>
      </c>
      <c r="E308" t="s">
        <v>1134</v>
      </c>
      <c r="F308" t="s">
        <v>2681</v>
      </c>
      <c r="G308"/>
      <c r="H308" t="s">
        <v>1415</v>
      </c>
      <c r="I308" t="s">
        <v>2147</v>
      </c>
      <c r="J308" t="s">
        <v>2682</v>
      </c>
      <c r="K308" t="str">
        <f t="shared" si="7"/>
        <v>EXT</v>
      </c>
    </row>
    <row r="309" spans="1:11" x14ac:dyDescent="0.35">
      <c r="A309" t="s">
        <v>1448</v>
      </c>
      <c r="B309" t="s">
        <v>658</v>
      </c>
      <c r="C309" t="s">
        <v>1133</v>
      </c>
      <c r="D309" t="s">
        <v>335</v>
      </c>
      <c r="E309" t="s">
        <v>2148</v>
      </c>
      <c r="F309" t="s">
        <v>2683</v>
      </c>
      <c r="G309"/>
      <c r="H309" t="s">
        <v>1135</v>
      </c>
      <c r="I309" t="s">
        <v>2147</v>
      </c>
      <c r="J309" t="s">
        <v>2684</v>
      </c>
      <c r="K309" t="str">
        <f t="shared" si="7"/>
        <v>EXT</v>
      </c>
    </row>
    <row r="310" spans="1:11" x14ac:dyDescent="0.35">
      <c r="A310" t="s">
        <v>1448</v>
      </c>
      <c r="B310" t="s">
        <v>658</v>
      </c>
      <c r="C310" t="s">
        <v>1416</v>
      </c>
      <c r="D310" t="s">
        <v>335</v>
      </c>
      <c r="E310" t="s">
        <v>1134</v>
      </c>
      <c r="F310" t="s">
        <v>2685</v>
      </c>
      <c r="G310"/>
      <c r="H310" t="s">
        <v>1417</v>
      </c>
      <c r="I310" t="s">
        <v>2149</v>
      </c>
      <c r="J310" t="s">
        <v>2686</v>
      </c>
      <c r="K310" t="str">
        <f t="shared" si="7"/>
        <v>EXT</v>
      </c>
    </row>
    <row r="311" spans="1:11" x14ac:dyDescent="0.35">
      <c r="A311" t="s">
        <v>1448</v>
      </c>
      <c r="B311" t="s">
        <v>658</v>
      </c>
      <c r="C311" t="s">
        <v>1430</v>
      </c>
      <c r="D311" t="s">
        <v>335</v>
      </c>
      <c r="E311" t="s">
        <v>1431</v>
      </c>
      <c r="F311" t="s">
        <v>2687</v>
      </c>
      <c r="G311"/>
      <c r="H311" t="s">
        <v>2150</v>
      </c>
      <c r="I311" t="s">
        <v>2151</v>
      </c>
      <c r="J311" t="s">
        <v>2688</v>
      </c>
      <c r="K311" t="str">
        <f t="shared" si="7"/>
        <v>EXT</v>
      </c>
    </row>
    <row r="312" spans="1:11" x14ac:dyDescent="0.35">
      <c r="A312" t="s">
        <v>1448</v>
      </c>
      <c r="B312" t="s">
        <v>658</v>
      </c>
      <c r="C312" t="s">
        <v>1151</v>
      </c>
      <c r="D312" t="s">
        <v>335</v>
      </c>
      <c r="E312" t="s">
        <v>1152</v>
      </c>
      <c r="F312" t="s">
        <v>2689</v>
      </c>
      <c r="G312"/>
      <c r="H312" t="s">
        <v>1153</v>
      </c>
      <c r="I312" t="s">
        <v>2153</v>
      </c>
      <c r="J312" t="s">
        <v>2690</v>
      </c>
      <c r="K312" t="str">
        <f t="shared" si="7"/>
        <v>EXT</v>
      </c>
    </row>
    <row r="313" spans="1:11" x14ac:dyDescent="0.35">
      <c r="A313" t="s">
        <v>1448</v>
      </c>
      <c r="B313" t="s">
        <v>658</v>
      </c>
      <c r="C313" t="s">
        <v>1145</v>
      </c>
      <c r="D313" t="s">
        <v>335</v>
      </c>
      <c r="E313" t="s">
        <v>1146</v>
      </c>
      <c r="F313" t="s">
        <v>2691</v>
      </c>
      <c r="G313"/>
      <c r="H313" t="s">
        <v>1147</v>
      </c>
      <c r="I313" t="s">
        <v>2154</v>
      </c>
      <c r="J313" t="s">
        <v>2692</v>
      </c>
      <c r="K313" t="str">
        <f t="shared" si="7"/>
        <v>EXT</v>
      </c>
    </row>
    <row r="314" spans="1:11" x14ac:dyDescent="0.35">
      <c r="A314" t="s">
        <v>1448</v>
      </c>
      <c r="B314" t="s">
        <v>658</v>
      </c>
      <c r="C314" t="s">
        <v>1148</v>
      </c>
      <c r="D314" t="s">
        <v>335</v>
      </c>
      <c r="E314" t="s">
        <v>1149</v>
      </c>
      <c r="F314" t="s">
        <v>2693</v>
      </c>
      <c r="G314"/>
      <c r="H314" t="s">
        <v>1150</v>
      </c>
      <c r="I314" t="s">
        <v>2155</v>
      </c>
      <c r="J314" t="s">
        <v>2690</v>
      </c>
      <c r="K314" t="str">
        <f t="shared" si="7"/>
        <v>EXT</v>
      </c>
    </row>
    <row r="315" spans="1:11" x14ac:dyDescent="0.35">
      <c r="A315" t="s">
        <v>1448</v>
      </c>
      <c r="B315" t="s">
        <v>658</v>
      </c>
      <c r="C315" t="s">
        <v>1154</v>
      </c>
      <c r="D315" t="s">
        <v>335</v>
      </c>
      <c r="E315" t="s">
        <v>1155</v>
      </c>
      <c r="F315" t="s">
        <v>2694</v>
      </c>
      <c r="G315"/>
      <c r="H315" t="s">
        <v>1156</v>
      </c>
      <c r="I315" t="s">
        <v>2156</v>
      </c>
      <c r="J315" t="s">
        <v>2690</v>
      </c>
      <c r="K315" t="str">
        <f t="shared" si="7"/>
        <v>EXT</v>
      </c>
    </row>
    <row r="316" spans="1:11" x14ac:dyDescent="0.35">
      <c r="A316" t="s">
        <v>1448</v>
      </c>
      <c r="B316" t="s">
        <v>658</v>
      </c>
      <c r="C316" t="s">
        <v>2695</v>
      </c>
      <c r="D316" t="s">
        <v>335</v>
      </c>
      <c r="E316" t="s">
        <v>1116</v>
      </c>
      <c r="F316" t="s">
        <v>2623</v>
      </c>
      <c r="G316"/>
      <c r="H316" t="s">
        <v>1117</v>
      </c>
      <c r="I316" t="s">
        <v>2696</v>
      </c>
      <c r="J316" t="s">
        <v>2625</v>
      </c>
      <c r="K316" t="str">
        <f t="shared" si="7"/>
        <v>EXT</v>
      </c>
    </row>
    <row r="317" spans="1:11" x14ac:dyDescent="0.35">
      <c r="A317" t="s">
        <v>1448</v>
      </c>
      <c r="B317" t="s">
        <v>658</v>
      </c>
      <c r="C317" t="s">
        <v>2697</v>
      </c>
      <c r="D317" t="s">
        <v>335</v>
      </c>
      <c r="E317" t="s">
        <v>1124</v>
      </c>
      <c r="F317" t="s">
        <v>2630</v>
      </c>
      <c r="G317"/>
      <c r="H317" t="s">
        <v>1125</v>
      </c>
      <c r="I317" t="s">
        <v>2129</v>
      </c>
      <c r="J317" t="s">
        <v>2698</v>
      </c>
      <c r="K317" t="str">
        <f t="shared" si="7"/>
        <v>EXT</v>
      </c>
    </row>
    <row r="318" spans="1:11" x14ac:dyDescent="0.35">
      <c r="A318" t="s">
        <v>1448</v>
      </c>
      <c r="B318" t="s">
        <v>658</v>
      </c>
      <c r="C318" t="s">
        <v>2699</v>
      </c>
      <c r="D318" t="s">
        <v>335</v>
      </c>
      <c r="E318" t="s">
        <v>1119</v>
      </c>
      <c r="F318" t="s">
        <v>2635</v>
      </c>
      <c r="G318"/>
      <c r="H318" t="s">
        <v>1120</v>
      </c>
      <c r="I318" t="s">
        <v>2130</v>
      </c>
      <c r="J318" t="s">
        <v>2700</v>
      </c>
      <c r="K318" t="str">
        <f t="shared" si="7"/>
        <v>EXT</v>
      </c>
    </row>
    <row r="319" spans="1:11" x14ac:dyDescent="0.35">
      <c r="A319" t="s">
        <v>1448</v>
      </c>
      <c r="B319" t="s">
        <v>658</v>
      </c>
      <c r="C319" t="s">
        <v>2701</v>
      </c>
      <c r="D319" t="s">
        <v>335</v>
      </c>
      <c r="E319" t="s">
        <v>1131</v>
      </c>
      <c r="F319" t="s">
        <v>2639</v>
      </c>
      <c r="G319"/>
      <c r="H319" t="s">
        <v>1399</v>
      </c>
      <c r="I319" t="s">
        <v>2133</v>
      </c>
      <c r="J319" t="s">
        <v>2638</v>
      </c>
      <c r="K319" t="str">
        <f t="shared" si="7"/>
        <v>EXT</v>
      </c>
    </row>
    <row r="320" spans="1:11" x14ac:dyDescent="0.35">
      <c r="A320" t="s">
        <v>1448</v>
      </c>
      <c r="B320" t="s">
        <v>658</v>
      </c>
      <c r="C320" t="s">
        <v>2702</v>
      </c>
      <c r="D320" t="s">
        <v>335</v>
      </c>
      <c r="E320" t="s">
        <v>2135</v>
      </c>
      <c r="F320" t="s">
        <v>2645</v>
      </c>
      <c r="G320"/>
      <c r="H320" t="s">
        <v>1122</v>
      </c>
      <c r="I320" t="s">
        <v>2134</v>
      </c>
      <c r="J320" t="s">
        <v>2641</v>
      </c>
      <c r="K320" t="str">
        <f t="shared" si="7"/>
        <v>EXT</v>
      </c>
    </row>
    <row r="321" spans="1:11" x14ac:dyDescent="0.35">
      <c r="A321" t="s">
        <v>1448</v>
      </c>
      <c r="B321" t="s">
        <v>658</v>
      </c>
      <c r="C321" t="s">
        <v>2703</v>
      </c>
      <c r="D321" t="s">
        <v>335</v>
      </c>
      <c r="E321" t="s">
        <v>1124</v>
      </c>
      <c r="F321" t="s">
        <v>2655</v>
      </c>
      <c r="G321"/>
      <c r="H321" t="s">
        <v>1127</v>
      </c>
      <c r="I321" t="s">
        <v>2129</v>
      </c>
      <c r="J321" t="s">
        <v>2649</v>
      </c>
      <c r="K321" t="str">
        <f t="shared" si="7"/>
        <v>EXT</v>
      </c>
    </row>
    <row r="322" spans="1:11" x14ac:dyDescent="0.35">
      <c r="A322" t="s">
        <v>1448</v>
      </c>
      <c r="B322" t="s">
        <v>658</v>
      </c>
      <c r="C322" t="s">
        <v>2704</v>
      </c>
      <c r="D322" t="s">
        <v>335</v>
      </c>
      <c r="E322" t="s">
        <v>1137</v>
      </c>
      <c r="F322" t="s">
        <v>2658</v>
      </c>
      <c r="G322"/>
      <c r="H322" t="s">
        <v>1138</v>
      </c>
      <c r="I322" t="s">
        <v>2138</v>
      </c>
      <c r="J322" t="s">
        <v>2659</v>
      </c>
      <c r="K322" t="str">
        <f t="shared" si="7"/>
        <v>EXT</v>
      </c>
    </row>
    <row r="323" spans="1:11" x14ac:dyDescent="0.35">
      <c r="A323" t="s">
        <v>1448</v>
      </c>
      <c r="B323" t="s">
        <v>658</v>
      </c>
      <c r="C323" t="s">
        <v>2705</v>
      </c>
      <c r="D323" t="s">
        <v>335</v>
      </c>
      <c r="E323" t="s">
        <v>1140</v>
      </c>
      <c r="F323" t="s">
        <v>2664</v>
      </c>
      <c r="G323"/>
      <c r="H323" t="s">
        <v>1141</v>
      </c>
      <c r="I323" t="s">
        <v>2140</v>
      </c>
      <c r="J323" t="s">
        <v>2661</v>
      </c>
      <c r="K323" t="str">
        <f t="shared" si="7"/>
        <v>EXT</v>
      </c>
    </row>
    <row r="324" spans="1:11" x14ac:dyDescent="0.35">
      <c r="A324" t="s">
        <v>1448</v>
      </c>
      <c r="B324" t="s">
        <v>658</v>
      </c>
      <c r="C324" t="s">
        <v>2706</v>
      </c>
      <c r="D324" t="s">
        <v>335</v>
      </c>
      <c r="E324" t="s">
        <v>453</v>
      </c>
      <c r="F324" t="s">
        <v>2665</v>
      </c>
      <c r="G324"/>
      <c r="H324" t="s">
        <v>1129</v>
      </c>
      <c r="I324" t="s">
        <v>2141</v>
      </c>
      <c r="J324" t="s">
        <v>2142</v>
      </c>
      <c r="K324" t="str">
        <f t="shared" si="7"/>
        <v>EXT</v>
      </c>
    </row>
    <row r="325" spans="1:11" x14ac:dyDescent="0.35">
      <c r="A325" t="s">
        <v>1448</v>
      </c>
      <c r="B325" t="s">
        <v>658</v>
      </c>
      <c r="C325" t="s">
        <v>2707</v>
      </c>
      <c r="D325" t="s">
        <v>335</v>
      </c>
      <c r="E325" t="s">
        <v>2708</v>
      </c>
      <c r="F325" t="s">
        <v>2709</v>
      </c>
      <c r="G325"/>
      <c r="H325" t="s">
        <v>2710</v>
      </c>
      <c r="I325" t="s">
        <v>2611</v>
      </c>
      <c r="J325" t="s">
        <v>2711</v>
      </c>
      <c r="K325" t="str">
        <f t="shared" si="7"/>
        <v>EXT</v>
      </c>
    </row>
    <row r="326" spans="1:11" x14ac:dyDescent="0.35">
      <c r="A326" t="s">
        <v>1448</v>
      </c>
      <c r="B326" t="s">
        <v>658</v>
      </c>
      <c r="C326" t="s">
        <v>2712</v>
      </c>
      <c r="D326" t="s">
        <v>335</v>
      </c>
      <c r="E326" t="s">
        <v>2713</v>
      </c>
      <c r="F326" t="s">
        <v>2714</v>
      </c>
      <c r="G326"/>
      <c r="H326" t="s">
        <v>2715</v>
      </c>
      <c r="I326" t="s">
        <v>2716</v>
      </c>
      <c r="J326" t="s">
        <v>2717</v>
      </c>
      <c r="K326" t="str">
        <f t="shared" si="7"/>
        <v>EXT</v>
      </c>
    </row>
    <row r="327" spans="1:11" x14ac:dyDescent="0.35">
      <c r="A327" t="s">
        <v>1448</v>
      </c>
      <c r="B327" t="s">
        <v>658</v>
      </c>
      <c r="C327" t="s">
        <v>2718</v>
      </c>
      <c r="D327" t="s">
        <v>335</v>
      </c>
      <c r="E327" t="s">
        <v>1131</v>
      </c>
      <c r="F327" t="s">
        <v>2668</v>
      </c>
      <c r="G327"/>
      <c r="H327" t="s">
        <v>1132</v>
      </c>
      <c r="I327" t="s">
        <v>2144</v>
      </c>
      <c r="J327" t="s">
        <v>2508</v>
      </c>
      <c r="K327" t="str">
        <f t="shared" si="7"/>
        <v>EXT</v>
      </c>
    </row>
    <row r="328" spans="1:11" s="272" customFormat="1" x14ac:dyDescent="0.35">
      <c r="A328" t="s">
        <v>1448</v>
      </c>
      <c r="B328" t="s">
        <v>658</v>
      </c>
      <c r="C328" t="s">
        <v>2719</v>
      </c>
      <c r="D328" t="s">
        <v>335</v>
      </c>
      <c r="E328" t="s">
        <v>1143</v>
      </c>
      <c r="F328" t="s">
        <v>2678</v>
      </c>
      <c r="G328"/>
      <c r="H328" t="s">
        <v>1144</v>
      </c>
      <c r="I328" t="s">
        <v>2140</v>
      </c>
      <c r="J328" t="s">
        <v>2673</v>
      </c>
      <c r="K328" t="str">
        <f t="shared" si="7"/>
        <v>EXT</v>
      </c>
    </row>
    <row r="329" spans="1:11" s="272" customFormat="1" x14ac:dyDescent="0.35">
      <c r="A329" t="s">
        <v>1448</v>
      </c>
      <c r="B329" t="s">
        <v>658</v>
      </c>
      <c r="C329" t="s">
        <v>2720</v>
      </c>
      <c r="D329" t="s">
        <v>335</v>
      </c>
      <c r="E329" t="s">
        <v>2148</v>
      </c>
      <c r="F329" t="s">
        <v>2683</v>
      </c>
      <c r="G329"/>
      <c r="H329" t="s">
        <v>1135</v>
      </c>
      <c r="I329" t="s">
        <v>2147</v>
      </c>
      <c r="J329" t="s">
        <v>2684</v>
      </c>
      <c r="K329" t="str">
        <f t="shared" si="7"/>
        <v>EXT</v>
      </c>
    </row>
    <row r="330" spans="1:11" s="272" customFormat="1" x14ac:dyDescent="0.35">
      <c r="A330" t="s">
        <v>1448</v>
      </c>
      <c r="B330" t="s">
        <v>658</v>
      </c>
      <c r="C330" t="s">
        <v>2721</v>
      </c>
      <c r="D330" t="s">
        <v>335</v>
      </c>
      <c r="E330" t="s">
        <v>1431</v>
      </c>
      <c r="F330" t="s">
        <v>2687</v>
      </c>
      <c r="G330"/>
      <c r="H330" t="s">
        <v>2150</v>
      </c>
      <c r="I330" t="s">
        <v>2151</v>
      </c>
      <c r="J330" t="s">
        <v>2152</v>
      </c>
      <c r="K330" t="str">
        <f t="shared" si="7"/>
        <v>EXT</v>
      </c>
    </row>
    <row r="331" spans="1:11" s="272" customFormat="1" x14ac:dyDescent="0.35">
      <c r="A331" t="s">
        <v>1448</v>
      </c>
      <c r="B331" t="s">
        <v>658</v>
      </c>
      <c r="C331" t="s">
        <v>2722</v>
      </c>
      <c r="D331" t="s">
        <v>335</v>
      </c>
      <c r="E331" t="s">
        <v>1152</v>
      </c>
      <c r="F331" t="s">
        <v>2689</v>
      </c>
      <c r="G331"/>
      <c r="H331" t="s">
        <v>1153</v>
      </c>
      <c r="I331" t="s">
        <v>2153</v>
      </c>
      <c r="J331" t="s">
        <v>2690</v>
      </c>
      <c r="K331" t="str">
        <f t="shared" si="7"/>
        <v>EXT</v>
      </c>
    </row>
    <row r="332" spans="1:11" s="272" customFormat="1" x14ac:dyDescent="0.35">
      <c r="A332" t="s">
        <v>1448</v>
      </c>
      <c r="B332" t="s">
        <v>658</v>
      </c>
      <c r="C332" t="s">
        <v>2723</v>
      </c>
      <c r="D332" t="s">
        <v>335</v>
      </c>
      <c r="E332" t="s">
        <v>1146</v>
      </c>
      <c r="F332" t="s">
        <v>2691</v>
      </c>
      <c r="G332"/>
      <c r="H332" t="s">
        <v>1147</v>
      </c>
      <c r="I332" t="s">
        <v>2154</v>
      </c>
      <c r="J332" t="s">
        <v>2692</v>
      </c>
      <c r="K332" t="str">
        <f t="shared" si="7"/>
        <v>EXT</v>
      </c>
    </row>
    <row r="333" spans="1:11" s="272" customFormat="1" x14ac:dyDescent="0.35">
      <c r="A333" t="s">
        <v>1448</v>
      </c>
      <c r="B333" t="s">
        <v>658</v>
      </c>
      <c r="C333" t="s">
        <v>2724</v>
      </c>
      <c r="D333" t="s">
        <v>335</v>
      </c>
      <c r="E333" t="s">
        <v>1149</v>
      </c>
      <c r="F333" t="s">
        <v>2693</v>
      </c>
      <c r="G333"/>
      <c r="H333" t="s">
        <v>1150</v>
      </c>
      <c r="I333" t="s">
        <v>2155</v>
      </c>
      <c r="J333" t="s">
        <v>2725</v>
      </c>
      <c r="K333" t="str">
        <f t="shared" si="7"/>
        <v>EXT</v>
      </c>
    </row>
    <row r="334" spans="1:11" s="272" customFormat="1" x14ac:dyDescent="0.35">
      <c r="A334" t="s">
        <v>1448</v>
      </c>
      <c r="B334" t="s">
        <v>658</v>
      </c>
      <c r="C334" t="s">
        <v>2726</v>
      </c>
      <c r="D334" t="s">
        <v>335</v>
      </c>
      <c r="E334" t="s">
        <v>1155</v>
      </c>
      <c r="F334" t="s">
        <v>2694</v>
      </c>
      <c r="G334"/>
      <c r="H334" t="s">
        <v>1156</v>
      </c>
      <c r="I334" t="s">
        <v>2156</v>
      </c>
      <c r="J334" t="s">
        <v>2690</v>
      </c>
      <c r="K334" t="str">
        <f t="shared" si="7"/>
        <v>EXT</v>
      </c>
    </row>
    <row r="335" spans="1:11" s="272" customFormat="1" x14ac:dyDescent="0.35">
      <c r="A335" t="s">
        <v>1448</v>
      </c>
      <c r="B335" t="s">
        <v>658</v>
      </c>
      <c r="C335" t="s">
        <v>2727</v>
      </c>
      <c r="D335" t="s">
        <v>335</v>
      </c>
      <c r="E335" t="s">
        <v>2728</v>
      </c>
      <c r="F335" t="s">
        <v>2729</v>
      </c>
      <c r="G335"/>
      <c r="H335" t="s">
        <v>2730</v>
      </c>
      <c r="I335" t="s">
        <v>2731</v>
      </c>
      <c r="J335" t="s">
        <v>2732</v>
      </c>
      <c r="K335" t="str">
        <f t="shared" si="7"/>
        <v>EXT</v>
      </c>
    </row>
    <row r="336" spans="1:11" s="272" customFormat="1" x14ac:dyDescent="0.35">
      <c r="A336" t="s">
        <v>1448</v>
      </c>
      <c r="B336" t="s">
        <v>708</v>
      </c>
      <c r="C336" t="s">
        <v>2157</v>
      </c>
      <c r="D336" t="s">
        <v>335</v>
      </c>
      <c r="E336" t="s">
        <v>2158</v>
      </c>
      <c r="F336" t="s">
        <v>2159</v>
      </c>
      <c r="G336" t="s">
        <v>2160</v>
      </c>
      <c r="H336" t="s">
        <v>2161</v>
      </c>
      <c r="I336"/>
      <c r="J336"/>
      <c r="K336" t="str">
        <f t="shared" si="7"/>
        <v>EXT</v>
      </c>
    </row>
    <row r="337" spans="1:11" s="272" customFormat="1" x14ac:dyDescent="0.35">
      <c r="A337" t="s">
        <v>1448</v>
      </c>
      <c r="B337" t="s">
        <v>649</v>
      </c>
      <c r="C337" t="s">
        <v>2162</v>
      </c>
      <c r="D337" t="s">
        <v>335</v>
      </c>
      <c r="E337" t="s">
        <v>2158</v>
      </c>
      <c r="F337" t="s">
        <v>2163</v>
      </c>
      <c r="G337" t="s">
        <v>2164</v>
      </c>
      <c r="H337" t="s">
        <v>2165</v>
      </c>
      <c r="I337"/>
      <c r="J337"/>
      <c r="K337" t="str">
        <f t="shared" si="7"/>
        <v>EXT</v>
      </c>
    </row>
    <row r="338" spans="1:11" s="272" customFormat="1" x14ac:dyDescent="0.35">
      <c r="A338" t="s">
        <v>1448</v>
      </c>
      <c r="B338" t="s">
        <v>658</v>
      </c>
      <c r="C338" t="s">
        <v>2166</v>
      </c>
      <c r="D338" t="s">
        <v>335</v>
      </c>
      <c r="E338" t="s">
        <v>2158</v>
      </c>
      <c r="F338" t="s">
        <v>2167</v>
      </c>
      <c r="G338" t="s">
        <v>2168</v>
      </c>
      <c r="H338" t="s">
        <v>2169</v>
      </c>
      <c r="I338"/>
      <c r="J338"/>
      <c r="K338" t="str">
        <f t="shared" si="7"/>
        <v>EXT</v>
      </c>
    </row>
    <row r="339" spans="1:11" s="272" customFormat="1" x14ac:dyDescent="0.35">
      <c r="A339" t="s">
        <v>1448</v>
      </c>
      <c r="B339" t="s">
        <v>903</v>
      </c>
      <c r="C339" t="s">
        <v>2170</v>
      </c>
      <c r="D339" t="s">
        <v>335</v>
      </c>
      <c r="E339" t="s">
        <v>2158</v>
      </c>
      <c r="F339" t="s">
        <v>2171</v>
      </c>
      <c r="G339" t="s">
        <v>2172</v>
      </c>
      <c r="H339" t="s">
        <v>2173</v>
      </c>
      <c r="I339"/>
      <c r="J339"/>
      <c r="K339" t="str">
        <f t="shared" si="7"/>
        <v>EXT</v>
      </c>
    </row>
    <row r="340" spans="1:11" s="272" customFormat="1" x14ac:dyDescent="0.35">
      <c r="A340" t="s">
        <v>1448</v>
      </c>
      <c r="B340" t="s">
        <v>903</v>
      </c>
      <c r="C340" t="s">
        <v>2733</v>
      </c>
      <c r="D340" t="s">
        <v>335</v>
      </c>
      <c r="E340" t="s">
        <v>2734</v>
      </c>
      <c r="F340" t="s">
        <v>2735</v>
      </c>
      <c r="G340"/>
      <c r="H340" t="s">
        <v>2736</v>
      </c>
      <c r="I340" t="s">
        <v>2737</v>
      </c>
      <c r="J340" t="s">
        <v>2738</v>
      </c>
      <c r="K340" t="str">
        <f t="shared" si="7"/>
        <v>EXT</v>
      </c>
    </row>
    <row r="341" spans="1:11" s="272" customFormat="1" x14ac:dyDescent="0.35">
      <c r="A341" t="s">
        <v>1448</v>
      </c>
      <c r="B341" t="s">
        <v>903</v>
      </c>
      <c r="C341" t="s">
        <v>2739</v>
      </c>
      <c r="D341" t="s">
        <v>335</v>
      </c>
      <c r="E341" t="s">
        <v>2734</v>
      </c>
      <c r="F341" t="s">
        <v>2740</v>
      </c>
      <c r="G341"/>
      <c r="H341" t="s">
        <v>2736</v>
      </c>
      <c r="I341" t="s">
        <v>2741</v>
      </c>
      <c r="J341" t="s">
        <v>2742</v>
      </c>
      <c r="K341" t="str">
        <f t="shared" si="7"/>
        <v>EXT</v>
      </c>
    </row>
    <row r="342" spans="1:11" s="272" customFormat="1" x14ac:dyDescent="0.35">
      <c r="A342" t="s">
        <v>1448</v>
      </c>
      <c r="B342" t="s">
        <v>903</v>
      </c>
      <c r="C342" t="s">
        <v>2743</v>
      </c>
      <c r="D342" t="s">
        <v>335</v>
      </c>
      <c r="E342" t="s">
        <v>2734</v>
      </c>
      <c r="F342" t="s">
        <v>2744</v>
      </c>
      <c r="G342"/>
      <c r="H342" t="s">
        <v>2736</v>
      </c>
      <c r="I342" t="s">
        <v>2745</v>
      </c>
      <c r="J342" t="s">
        <v>2746</v>
      </c>
      <c r="K342" t="str">
        <f t="shared" si="7"/>
        <v>EXT</v>
      </c>
    </row>
    <row r="343" spans="1:11" s="272" customFormat="1" x14ac:dyDescent="0.35">
      <c r="A343" t="s">
        <v>1448</v>
      </c>
      <c r="B343" t="s">
        <v>903</v>
      </c>
      <c r="C343" t="s">
        <v>2747</v>
      </c>
      <c r="D343" t="s">
        <v>335</v>
      </c>
      <c r="E343" t="s">
        <v>2734</v>
      </c>
      <c r="F343" t="s">
        <v>2748</v>
      </c>
      <c r="G343"/>
      <c r="H343" t="s">
        <v>2736</v>
      </c>
      <c r="I343" t="s">
        <v>2749</v>
      </c>
      <c r="J343" t="s">
        <v>2750</v>
      </c>
      <c r="K343" t="str">
        <f t="shared" si="7"/>
        <v>EXT</v>
      </c>
    </row>
    <row r="344" spans="1:11" s="272" customFormat="1" x14ac:dyDescent="0.35">
      <c r="A344" t="s">
        <v>1448</v>
      </c>
      <c r="B344" t="s">
        <v>903</v>
      </c>
      <c r="C344" t="s">
        <v>2751</v>
      </c>
      <c r="D344" t="s">
        <v>335</v>
      </c>
      <c r="E344" t="s">
        <v>2734</v>
      </c>
      <c r="F344" t="s">
        <v>2752</v>
      </c>
      <c r="G344"/>
      <c r="H344" t="s">
        <v>2736</v>
      </c>
      <c r="I344" t="s">
        <v>2753</v>
      </c>
      <c r="J344" t="s">
        <v>2754</v>
      </c>
      <c r="K344" t="str">
        <f t="shared" si="7"/>
        <v>EXT</v>
      </c>
    </row>
    <row r="345" spans="1:11" s="272" customFormat="1" x14ac:dyDescent="0.35">
      <c r="A345" t="s">
        <v>1448</v>
      </c>
      <c r="B345" s="226" t="s">
        <v>649</v>
      </c>
      <c r="C345" t="s">
        <v>1372</v>
      </c>
      <c r="D345" t="s">
        <v>335</v>
      </c>
      <c r="E345" t="s">
        <v>1204</v>
      </c>
      <c r="F345" t="s">
        <v>2174</v>
      </c>
      <c r="G345"/>
      <c r="H345" t="s">
        <v>1373</v>
      </c>
      <c r="I345"/>
      <c r="J345"/>
      <c r="K345" t="str">
        <f t="shared" si="7"/>
        <v>EXT</v>
      </c>
    </row>
    <row r="346" spans="1:11" s="272" customFormat="1" x14ac:dyDescent="0.35">
      <c r="A346" t="s">
        <v>1448</v>
      </c>
      <c r="B346" s="226" t="s">
        <v>649</v>
      </c>
      <c r="C346" t="s">
        <v>1374</v>
      </c>
      <c r="D346" t="s">
        <v>335</v>
      </c>
      <c r="E346" t="s">
        <v>1204</v>
      </c>
      <c r="F346" t="s">
        <v>2175</v>
      </c>
      <c r="G346"/>
      <c r="H346" t="s">
        <v>1375</v>
      </c>
      <c r="I346"/>
      <c r="J346"/>
      <c r="K346" t="str">
        <f t="shared" si="7"/>
        <v>EXT</v>
      </c>
    </row>
    <row r="347" spans="1:11" s="272" customFormat="1" x14ac:dyDescent="0.35">
      <c r="A347" t="s">
        <v>1448</v>
      </c>
      <c r="B347" t="s">
        <v>627</v>
      </c>
      <c r="C347" t="s">
        <v>1207</v>
      </c>
      <c r="D347" t="s">
        <v>335</v>
      </c>
      <c r="E347" t="s">
        <v>1204</v>
      </c>
      <c r="F347" t="s">
        <v>1208</v>
      </c>
      <c r="G347"/>
      <c r="H347" t="s">
        <v>1209</v>
      </c>
      <c r="I347"/>
      <c r="J347"/>
      <c r="K347" t="str">
        <f t="shared" si="7"/>
        <v>EXT</v>
      </c>
    </row>
    <row r="348" spans="1:11" s="272" customFormat="1" x14ac:dyDescent="0.35">
      <c r="A348" t="s">
        <v>1448</v>
      </c>
      <c r="B348" t="s">
        <v>649</v>
      </c>
      <c r="C348" t="s">
        <v>1203</v>
      </c>
      <c r="D348" t="s">
        <v>335</v>
      </c>
      <c r="E348" t="s">
        <v>1204</v>
      </c>
      <c r="F348" t="s">
        <v>1205</v>
      </c>
      <c r="G348"/>
      <c r="H348" t="s">
        <v>1206</v>
      </c>
      <c r="I348" t="s">
        <v>2176</v>
      </c>
      <c r="J348" t="s">
        <v>2177</v>
      </c>
      <c r="K348" t="str">
        <f t="shared" si="7"/>
        <v>EXT</v>
      </c>
    </row>
    <row r="349" spans="1:11" s="272" customFormat="1" x14ac:dyDescent="0.35">
      <c r="A349" t="s">
        <v>1448</v>
      </c>
      <c r="B349" t="s">
        <v>1796</v>
      </c>
      <c r="C349" t="s">
        <v>2178</v>
      </c>
      <c r="D349" t="s">
        <v>335</v>
      </c>
      <c r="E349" t="s">
        <v>2179</v>
      </c>
      <c r="F349" t="s">
        <v>2180</v>
      </c>
      <c r="G349" t="s">
        <v>2181</v>
      </c>
      <c r="H349" t="s">
        <v>2180</v>
      </c>
      <c r="I349"/>
      <c r="J349"/>
      <c r="K349" t="str">
        <f t="shared" si="7"/>
        <v>EXT</v>
      </c>
    </row>
    <row r="350" spans="1:11" s="272" customFormat="1" x14ac:dyDescent="0.35">
      <c r="A350" t="s">
        <v>1448</v>
      </c>
      <c r="B350" t="s">
        <v>593</v>
      </c>
      <c r="C350" t="s">
        <v>1160</v>
      </c>
      <c r="D350" t="s">
        <v>335</v>
      </c>
      <c r="E350" t="s">
        <v>726</v>
      </c>
      <c r="F350" t="s">
        <v>1161</v>
      </c>
      <c r="G350"/>
      <c r="H350" t="s">
        <v>1159</v>
      </c>
      <c r="I350" t="s">
        <v>2182</v>
      </c>
      <c r="J350" t="s">
        <v>2183</v>
      </c>
      <c r="K350" t="str">
        <f t="shared" si="7"/>
        <v>EXT</v>
      </c>
    </row>
    <row r="351" spans="1:11" s="272" customFormat="1" x14ac:dyDescent="0.35">
      <c r="A351" t="s">
        <v>1448</v>
      </c>
      <c r="B351" t="s">
        <v>593</v>
      </c>
      <c r="C351" t="s">
        <v>1162</v>
      </c>
      <c r="D351" t="s">
        <v>335</v>
      </c>
      <c r="E351" t="s">
        <v>726</v>
      </c>
      <c r="F351" t="s">
        <v>1163</v>
      </c>
      <c r="G351"/>
      <c r="H351" t="s">
        <v>1159</v>
      </c>
      <c r="I351" t="s">
        <v>2182</v>
      </c>
      <c r="J351" t="s">
        <v>2184</v>
      </c>
      <c r="K351" t="str">
        <f t="shared" ref="K351:K379" si="8">IF(RIGHT(LEFT(C351,10),3)="INT", "INT", "EXT")</f>
        <v>EXT</v>
      </c>
    </row>
    <row r="352" spans="1:11" s="272" customFormat="1" x14ac:dyDescent="0.35">
      <c r="A352" t="s">
        <v>1448</v>
      </c>
      <c r="B352" t="s">
        <v>593</v>
      </c>
      <c r="C352" t="s">
        <v>1164</v>
      </c>
      <c r="D352" t="s">
        <v>335</v>
      </c>
      <c r="E352" t="s">
        <v>726</v>
      </c>
      <c r="F352" t="s">
        <v>1165</v>
      </c>
      <c r="G352"/>
      <c r="H352" t="s">
        <v>1165</v>
      </c>
      <c r="I352"/>
      <c r="J352"/>
      <c r="K352" t="str">
        <f t="shared" si="8"/>
        <v>EXT</v>
      </c>
    </row>
    <row r="353" spans="1:11" s="272" customFormat="1" x14ac:dyDescent="0.35">
      <c r="A353" t="s">
        <v>1448</v>
      </c>
      <c r="B353" t="s">
        <v>593</v>
      </c>
      <c r="C353" t="s">
        <v>1166</v>
      </c>
      <c r="D353" t="s">
        <v>335</v>
      </c>
      <c r="E353" t="s">
        <v>726</v>
      </c>
      <c r="F353" t="s">
        <v>1167</v>
      </c>
      <c r="G353"/>
      <c r="H353" t="s">
        <v>1168</v>
      </c>
      <c r="I353"/>
      <c r="J353"/>
      <c r="K353" t="str">
        <f t="shared" si="8"/>
        <v>EXT</v>
      </c>
    </row>
    <row r="354" spans="1:11" s="272" customFormat="1" x14ac:dyDescent="0.35">
      <c r="A354" t="s">
        <v>1448</v>
      </c>
      <c r="B354" t="s">
        <v>593</v>
      </c>
      <c r="C354" t="s">
        <v>1157</v>
      </c>
      <c r="D354" t="s">
        <v>335</v>
      </c>
      <c r="E354" t="s">
        <v>726</v>
      </c>
      <c r="F354" t="s">
        <v>1158</v>
      </c>
      <c r="G354" t="s">
        <v>2185</v>
      </c>
      <c r="H354" t="s">
        <v>1159</v>
      </c>
      <c r="I354"/>
      <c r="J354"/>
      <c r="K354" t="str">
        <f t="shared" si="8"/>
        <v>EXT</v>
      </c>
    </row>
    <row r="355" spans="1:11" s="272" customFormat="1" x14ac:dyDescent="0.35">
      <c r="A355" t="s">
        <v>1448</v>
      </c>
      <c r="B355" t="s">
        <v>708</v>
      </c>
      <c r="C355" t="s">
        <v>1199</v>
      </c>
      <c r="D355" t="s">
        <v>335</v>
      </c>
      <c r="E355" t="s">
        <v>1106</v>
      </c>
      <c r="F355" t="s">
        <v>1200</v>
      </c>
      <c r="G355"/>
      <c r="H355" t="s">
        <v>1196</v>
      </c>
      <c r="I355" t="s">
        <v>2186</v>
      </c>
      <c r="J355" t="s">
        <v>2187</v>
      </c>
      <c r="K355" t="str">
        <f t="shared" si="8"/>
        <v>EXT</v>
      </c>
    </row>
    <row r="356" spans="1:11" s="272" customFormat="1" x14ac:dyDescent="0.35">
      <c r="A356" t="s">
        <v>1448</v>
      </c>
      <c r="B356" t="s">
        <v>708</v>
      </c>
      <c r="C356" t="s">
        <v>1194</v>
      </c>
      <c r="D356" t="s">
        <v>335</v>
      </c>
      <c r="E356" t="s">
        <v>1106</v>
      </c>
      <c r="F356" t="s">
        <v>1195</v>
      </c>
      <c r="G356"/>
      <c r="H356" t="s">
        <v>1196</v>
      </c>
      <c r="I356" t="s">
        <v>2188</v>
      </c>
      <c r="J356" t="s">
        <v>2189</v>
      </c>
      <c r="K356" t="str">
        <f t="shared" si="8"/>
        <v>EXT</v>
      </c>
    </row>
    <row r="357" spans="1:11" s="272" customFormat="1" x14ac:dyDescent="0.35">
      <c r="A357" t="s">
        <v>1448</v>
      </c>
      <c r="B357" t="s">
        <v>708</v>
      </c>
      <c r="C357" t="s">
        <v>1197</v>
      </c>
      <c r="D357" t="s">
        <v>335</v>
      </c>
      <c r="E357" t="s">
        <v>1106</v>
      </c>
      <c r="F357" t="s">
        <v>1198</v>
      </c>
      <c r="G357"/>
      <c r="H357" t="s">
        <v>1196</v>
      </c>
      <c r="I357" t="s">
        <v>2186</v>
      </c>
      <c r="J357" t="s">
        <v>2187</v>
      </c>
      <c r="K357" t="str">
        <f t="shared" si="8"/>
        <v>EXT</v>
      </c>
    </row>
    <row r="358" spans="1:11" s="272" customFormat="1" x14ac:dyDescent="0.35">
      <c r="A358" t="s">
        <v>1448</v>
      </c>
      <c r="B358" t="s">
        <v>708</v>
      </c>
      <c r="C358" t="s">
        <v>1201</v>
      </c>
      <c r="D358" t="s">
        <v>335</v>
      </c>
      <c r="E358" t="s">
        <v>1106</v>
      </c>
      <c r="F358" t="s">
        <v>1202</v>
      </c>
      <c r="G358"/>
      <c r="H358" t="s">
        <v>1196</v>
      </c>
      <c r="I358" t="s">
        <v>2190</v>
      </c>
      <c r="J358" t="s">
        <v>2191</v>
      </c>
      <c r="K358" t="str">
        <f t="shared" si="8"/>
        <v>EXT</v>
      </c>
    </row>
    <row r="359" spans="1:11" s="272" customFormat="1" x14ac:dyDescent="0.35">
      <c r="A359" t="s">
        <v>1448</v>
      </c>
      <c r="B359" t="s">
        <v>903</v>
      </c>
      <c r="C359" t="s">
        <v>1189</v>
      </c>
      <c r="D359" t="s">
        <v>335</v>
      </c>
      <c r="E359" t="s">
        <v>1173</v>
      </c>
      <c r="F359" t="s">
        <v>1190</v>
      </c>
      <c r="G359"/>
      <c r="H359" t="s">
        <v>1191</v>
      </c>
      <c r="I359"/>
      <c r="J359"/>
      <c r="K359" t="str">
        <f t="shared" si="8"/>
        <v>EXT</v>
      </c>
    </row>
    <row r="360" spans="1:11" s="272" customFormat="1" x14ac:dyDescent="0.35">
      <c r="A360" t="s">
        <v>1448</v>
      </c>
      <c r="B360" t="s">
        <v>903</v>
      </c>
      <c r="C360" t="s">
        <v>1179</v>
      </c>
      <c r="D360" t="s">
        <v>335</v>
      </c>
      <c r="E360" t="s">
        <v>1180</v>
      </c>
      <c r="F360" t="s">
        <v>1181</v>
      </c>
      <c r="G360"/>
      <c r="H360" t="s">
        <v>1182</v>
      </c>
      <c r="I360" t="s">
        <v>2192</v>
      </c>
      <c r="J360" t="s">
        <v>2193</v>
      </c>
      <c r="K360" t="str">
        <f t="shared" si="8"/>
        <v>EXT</v>
      </c>
    </row>
    <row r="361" spans="1:11" s="272" customFormat="1" x14ac:dyDescent="0.35">
      <c r="A361" t="s">
        <v>1448</v>
      </c>
      <c r="B361" t="s">
        <v>903</v>
      </c>
      <c r="C361" t="s">
        <v>1437</v>
      </c>
      <c r="D361" t="s">
        <v>335</v>
      </c>
      <c r="E361" t="s">
        <v>1438</v>
      </c>
      <c r="F361" t="s">
        <v>2194</v>
      </c>
      <c r="G361"/>
      <c r="H361" t="s">
        <v>1439</v>
      </c>
      <c r="I361" t="s">
        <v>2195</v>
      </c>
      <c r="J361" t="s">
        <v>2196</v>
      </c>
      <c r="K361" t="str">
        <f t="shared" si="8"/>
        <v>EXT</v>
      </c>
    </row>
    <row r="362" spans="1:11" s="272" customFormat="1" x14ac:dyDescent="0.35">
      <c r="A362" t="s">
        <v>1448</v>
      </c>
      <c r="B362" t="s">
        <v>903</v>
      </c>
      <c r="C362" t="s">
        <v>1192</v>
      </c>
      <c r="D362" t="s">
        <v>335</v>
      </c>
      <c r="E362" t="s">
        <v>1173</v>
      </c>
      <c r="F362" t="s">
        <v>1193</v>
      </c>
      <c r="G362"/>
      <c r="H362" t="s">
        <v>720</v>
      </c>
      <c r="I362"/>
      <c r="J362"/>
      <c r="K362" t="str">
        <f t="shared" si="8"/>
        <v>EXT</v>
      </c>
    </row>
    <row r="363" spans="1:11" s="272" customFormat="1" x14ac:dyDescent="0.35">
      <c r="A363" t="s">
        <v>1448</v>
      </c>
      <c r="B363" t="s">
        <v>903</v>
      </c>
      <c r="C363" t="s">
        <v>1172</v>
      </c>
      <c r="D363" t="s">
        <v>335</v>
      </c>
      <c r="E363" t="s">
        <v>1173</v>
      </c>
      <c r="F363" t="s">
        <v>1174</v>
      </c>
      <c r="G363"/>
      <c r="H363" t="s">
        <v>1175</v>
      </c>
      <c r="I363"/>
      <c r="J363"/>
      <c r="K363" t="str">
        <f t="shared" si="8"/>
        <v>EXT</v>
      </c>
    </row>
    <row r="364" spans="1:11" s="272" customFormat="1" x14ac:dyDescent="0.35">
      <c r="A364" t="s">
        <v>1448</v>
      </c>
      <c r="B364" t="s">
        <v>903</v>
      </c>
      <c r="C364" t="s">
        <v>1183</v>
      </c>
      <c r="D364" t="s">
        <v>335</v>
      </c>
      <c r="E364" t="s">
        <v>1173</v>
      </c>
      <c r="F364" t="s">
        <v>1184</v>
      </c>
      <c r="G364"/>
      <c r="H364" t="s">
        <v>1185</v>
      </c>
      <c r="I364"/>
      <c r="J364"/>
      <c r="K364" t="str">
        <f t="shared" si="8"/>
        <v>EXT</v>
      </c>
    </row>
    <row r="365" spans="1:11" s="272" customFormat="1" x14ac:dyDescent="0.35">
      <c r="A365" t="s">
        <v>1448</v>
      </c>
      <c r="B365" t="s">
        <v>903</v>
      </c>
      <c r="C365" t="s">
        <v>1176</v>
      </c>
      <c r="D365" t="s">
        <v>335</v>
      </c>
      <c r="E365" t="s">
        <v>1173</v>
      </c>
      <c r="F365" t="s">
        <v>1177</v>
      </c>
      <c r="G365"/>
      <c r="H365" t="s">
        <v>1178</v>
      </c>
      <c r="I365"/>
      <c r="J365"/>
      <c r="K365" t="str">
        <f t="shared" si="8"/>
        <v>EXT</v>
      </c>
    </row>
    <row r="366" spans="1:11" s="272" customFormat="1" x14ac:dyDescent="0.35">
      <c r="A366" t="s">
        <v>1448</v>
      </c>
      <c r="B366" t="s">
        <v>903</v>
      </c>
      <c r="C366" t="s">
        <v>1186</v>
      </c>
      <c r="D366" t="s">
        <v>335</v>
      </c>
      <c r="E366" t="s">
        <v>1173</v>
      </c>
      <c r="F366" t="s">
        <v>1187</v>
      </c>
      <c r="G366"/>
      <c r="H366" t="s">
        <v>1188</v>
      </c>
      <c r="I366"/>
      <c r="J366"/>
      <c r="K366" t="str">
        <f t="shared" si="8"/>
        <v>EXT</v>
      </c>
    </row>
    <row r="367" spans="1:11" s="272" customFormat="1" x14ac:dyDescent="0.35">
      <c r="A367" t="s">
        <v>1448</v>
      </c>
      <c r="B367" t="s">
        <v>903</v>
      </c>
      <c r="C367" t="s">
        <v>1432</v>
      </c>
      <c r="D367" t="s">
        <v>335</v>
      </c>
      <c r="E367" t="s">
        <v>1433</v>
      </c>
      <c r="F367" t="s">
        <v>2197</v>
      </c>
      <c r="G367"/>
      <c r="H367" t="s">
        <v>1434</v>
      </c>
      <c r="I367" t="s">
        <v>2198</v>
      </c>
      <c r="J367" t="s">
        <v>2199</v>
      </c>
      <c r="K367" t="str">
        <f t="shared" si="8"/>
        <v>EXT</v>
      </c>
    </row>
    <row r="368" spans="1:11" s="272" customFormat="1" x14ac:dyDescent="0.35">
      <c r="A368" t="s">
        <v>1448</v>
      </c>
      <c r="B368" t="s">
        <v>903</v>
      </c>
      <c r="C368" t="s">
        <v>1435</v>
      </c>
      <c r="D368" t="s">
        <v>335</v>
      </c>
      <c r="E368" t="s">
        <v>1433</v>
      </c>
      <c r="F368" t="s">
        <v>2200</v>
      </c>
      <c r="G368"/>
      <c r="H368" t="s">
        <v>1436</v>
      </c>
      <c r="I368" t="s">
        <v>2201</v>
      </c>
      <c r="J368" t="s">
        <v>2202</v>
      </c>
      <c r="K368" t="str">
        <f t="shared" si="8"/>
        <v>EXT</v>
      </c>
    </row>
    <row r="369" spans="1:11" s="272" customFormat="1" x14ac:dyDescent="0.35">
      <c r="A369" t="s">
        <v>1448</v>
      </c>
      <c r="B369" t="s">
        <v>903</v>
      </c>
      <c r="C369" t="s">
        <v>2203</v>
      </c>
      <c r="D369" t="s">
        <v>335</v>
      </c>
      <c r="E369" t="s">
        <v>2204</v>
      </c>
      <c r="F369" t="s">
        <v>2205</v>
      </c>
      <c r="G369"/>
      <c r="H369" t="s">
        <v>2206</v>
      </c>
      <c r="I369" t="s">
        <v>2207</v>
      </c>
      <c r="J369" t="s">
        <v>2208</v>
      </c>
      <c r="K369" t="str">
        <f t="shared" si="8"/>
        <v>EXT</v>
      </c>
    </row>
    <row r="370" spans="1:11" s="272" customFormat="1" x14ac:dyDescent="0.35">
      <c r="A370" t="s">
        <v>1448</v>
      </c>
      <c r="B370" t="s">
        <v>593</v>
      </c>
      <c r="C370" t="s">
        <v>2209</v>
      </c>
      <c r="D370" t="s">
        <v>335</v>
      </c>
      <c r="E370" t="s">
        <v>2210</v>
      </c>
      <c r="F370" t="s">
        <v>2211</v>
      </c>
      <c r="G370" t="s">
        <v>2212</v>
      </c>
      <c r="H370" t="s">
        <v>2211</v>
      </c>
      <c r="I370" t="s">
        <v>2213</v>
      </c>
      <c r="J370" t="s">
        <v>2755</v>
      </c>
      <c r="K370" t="str">
        <f t="shared" si="8"/>
        <v>EXT</v>
      </c>
    </row>
    <row r="371" spans="1:11" s="272" customFormat="1" x14ac:dyDescent="0.35">
      <c r="A371" t="s">
        <v>1448</v>
      </c>
      <c r="B371" t="s">
        <v>627</v>
      </c>
      <c r="C371" t="s">
        <v>2756</v>
      </c>
      <c r="D371" t="s">
        <v>335</v>
      </c>
      <c r="E371" t="s">
        <v>2757</v>
      </c>
      <c r="F371" t="s">
        <v>2758</v>
      </c>
      <c r="G371"/>
      <c r="H371" t="s">
        <v>2758</v>
      </c>
      <c r="I371" t="s">
        <v>2759</v>
      </c>
      <c r="J371" t="s">
        <v>2760</v>
      </c>
      <c r="K371" t="str">
        <f t="shared" si="8"/>
        <v>EXT</v>
      </c>
    </row>
    <row r="372" spans="1:11" s="272" customFormat="1" x14ac:dyDescent="0.35">
      <c r="A372" t="s">
        <v>1448</v>
      </c>
      <c r="B372" t="s">
        <v>627</v>
      </c>
      <c r="C372" t="s">
        <v>2761</v>
      </c>
      <c r="D372" t="s">
        <v>335</v>
      </c>
      <c r="E372" t="s">
        <v>2757</v>
      </c>
      <c r="F372" t="s">
        <v>2762</v>
      </c>
      <c r="G372"/>
      <c r="H372" t="s">
        <v>2762</v>
      </c>
      <c r="I372" t="s">
        <v>2759</v>
      </c>
      <c r="J372" t="s">
        <v>2760</v>
      </c>
      <c r="K372" t="str">
        <f t="shared" si="8"/>
        <v>EXT</v>
      </c>
    </row>
    <row r="373" spans="1:11" s="272" customFormat="1" x14ac:dyDescent="0.35">
      <c r="A373" t="s">
        <v>1448</v>
      </c>
      <c r="B373" t="s">
        <v>627</v>
      </c>
      <c r="C373" t="s">
        <v>2763</v>
      </c>
      <c r="D373" t="s">
        <v>335</v>
      </c>
      <c r="E373" t="s">
        <v>2757</v>
      </c>
      <c r="F373" t="s">
        <v>2764</v>
      </c>
      <c r="G373"/>
      <c r="H373" t="s">
        <v>2764</v>
      </c>
      <c r="I373" t="s">
        <v>2765</v>
      </c>
      <c r="J373" t="s">
        <v>2760</v>
      </c>
      <c r="K373" t="str">
        <f t="shared" si="8"/>
        <v>EXT</v>
      </c>
    </row>
    <row r="374" spans="1:11" s="272" customFormat="1" x14ac:dyDescent="0.35">
      <c r="A374" t="s">
        <v>1448</v>
      </c>
      <c r="B374" t="s">
        <v>593</v>
      </c>
      <c r="C374" t="s">
        <v>2214</v>
      </c>
      <c r="D374" t="s">
        <v>335</v>
      </c>
      <c r="E374" t="s">
        <v>2215</v>
      </c>
      <c r="F374" t="s">
        <v>2216</v>
      </c>
      <c r="G374" t="s">
        <v>2217</v>
      </c>
      <c r="H374" t="s">
        <v>2218</v>
      </c>
      <c r="I374" t="s">
        <v>2219</v>
      </c>
      <c r="J374" t="s">
        <v>2766</v>
      </c>
      <c r="K374" t="str">
        <f t="shared" si="8"/>
        <v>EXT</v>
      </c>
    </row>
    <row r="375" spans="1:11" s="272" customFormat="1" x14ac:dyDescent="0.35">
      <c r="A375" t="s">
        <v>1448</v>
      </c>
      <c r="B375" t="s">
        <v>593</v>
      </c>
      <c r="C375" t="s">
        <v>2220</v>
      </c>
      <c r="D375" t="s">
        <v>335</v>
      </c>
      <c r="E375" t="s">
        <v>2215</v>
      </c>
      <c r="F375" t="s">
        <v>2221</v>
      </c>
      <c r="G375" t="s">
        <v>2222</v>
      </c>
      <c r="H375" t="s">
        <v>2223</v>
      </c>
      <c r="I375" t="s">
        <v>2219</v>
      </c>
      <c r="J375" t="s">
        <v>2224</v>
      </c>
      <c r="K375" t="str">
        <f t="shared" si="8"/>
        <v>EXT</v>
      </c>
    </row>
    <row r="376" spans="1:11" s="272" customFormat="1" x14ac:dyDescent="0.35">
      <c r="A376" t="s">
        <v>1448</v>
      </c>
      <c r="B376" t="s">
        <v>593</v>
      </c>
      <c r="C376" t="s">
        <v>2225</v>
      </c>
      <c r="D376" t="s">
        <v>335</v>
      </c>
      <c r="E376" t="s">
        <v>2215</v>
      </c>
      <c r="F376" t="s">
        <v>2226</v>
      </c>
      <c r="G376" t="s">
        <v>2227</v>
      </c>
      <c r="H376" t="s">
        <v>2218</v>
      </c>
      <c r="I376" t="s">
        <v>2228</v>
      </c>
      <c r="J376" t="s">
        <v>2767</v>
      </c>
      <c r="K376" t="str">
        <f t="shared" si="8"/>
        <v>EXT</v>
      </c>
    </row>
    <row r="377" spans="1:11" s="272" customFormat="1" x14ac:dyDescent="0.35">
      <c r="A377" t="s">
        <v>1448</v>
      </c>
      <c r="B377" t="s">
        <v>593</v>
      </c>
      <c r="C377" t="s">
        <v>2229</v>
      </c>
      <c r="D377" t="s">
        <v>335</v>
      </c>
      <c r="E377" t="s">
        <v>2215</v>
      </c>
      <c r="F377" t="s">
        <v>2230</v>
      </c>
      <c r="G377" t="s">
        <v>2231</v>
      </c>
      <c r="H377" t="s">
        <v>2223</v>
      </c>
      <c r="I377" t="s">
        <v>2228</v>
      </c>
      <c r="J377" t="s">
        <v>2232</v>
      </c>
      <c r="K377" t="str">
        <f t="shared" si="8"/>
        <v>EXT</v>
      </c>
    </row>
    <row r="378" spans="1:11" s="272" customFormat="1" x14ac:dyDescent="0.35">
      <c r="A378" t="s">
        <v>1448</v>
      </c>
      <c r="B378" t="s">
        <v>903</v>
      </c>
      <c r="C378" t="s">
        <v>717</v>
      </c>
      <c r="D378" t="s">
        <v>335</v>
      </c>
      <c r="E378" t="s">
        <v>718</v>
      </c>
      <c r="F378" t="s">
        <v>719</v>
      </c>
      <c r="G378"/>
      <c r="H378" t="s">
        <v>720</v>
      </c>
      <c r="I378" t="s">
        <v>2233</v>
      </c>
      <c r="J378" t="s">
        <v>2234</v>
      </c>
      <c r="K378" t="str">
        <f t="shared" si="8"/>
        <v>EXT</v>
      </c>
    </row>
    <row r="379" spans="1:11" s="272" customFormat="1" x14ac:dyDescent="0.35">
      <c r="A379" t="s">
        <v>1448</v>
      </c>
      <c r="B379" t="s">
        <v>903</v>
      </c>
      <c r="C379" t="s">
        <v>1169</v>
      </c>
      <c r="D379" t="s">
        <v>335</v>
      </c>
      <c r="E379" t="s">
        <v>1170</v>
      </c>
      <c r="F379" t="s">
        <v>1171</v>
      </c>
      <c r="G379" t="s">
        <v>2235</v>
      </c>
      <c r="H379" t="s">
        <v>1171</v>
      </c>
      <c r="I379" t="s">
        <v>2236</v>
      </c>
      <c r="J379" t="s">
        <v>2237</v>
      </c>
      <c r="K379" t="str">
        <f t="shared" si="8"/>
        <v>EXT</v>
      </c>
    </row>
    <row r="380" spans="1:11" s="272" customFormat="1" x14ac:dyDescent="0.35">
      <c r="A380" s="226" t="s">
        <v>2238</v>
      </c>
      <c r="B380" s="227" t="s">
        <v>563</v>
      </c>
      <c r="C380" s="227" t="s">
        <v>564</v>
      </c>
      <c r="D380" s="226" t="s">
        <v>335</v>
      </c>
      <c r="E380" s="226" t="s">
        <v>565</v>
      </c>
      <c r="F380" s="226" t="s">
        <v>566</v>
      </c>
      <c r="G380" s="226" t="s">
        <v>567</v>
      </c>
      <c r="H380" s="226"/>
      <c r="I380" s="226"/>
      <c r="J380" s="228"/>
      <c r="K380" s="226" t="str">
        <f t="shared" ref="K380:K443" si="9">IF(E380="EMODnet Physics", "INT", "EXT")</f>
        <v>EXT</v>
      </c>
    </row>
    <row r="381" spans="1:11" s="272" customFormat="1" x14ac:dyDescent="0.35">
      <c r="A381" s="226" t="s">
        <v>2238</v>
      </c>
      <c r="B381" s="227" t="s">
        <v>563</v>
      </c>
      <c r="C381" s="227" t="s">
        <v>568</v>
      </c>
      <c r="D381" s="226" t="s">
        <v>335</v>
      </c>
      <c r="E381" s="226" t="s">
        <v>565</v>
      </c>
      <c r="F381" s="226" t="s">
        <v>569</v>
      </c>
      <c r="G381" s="226" t="s">
        <v>567</v>
      </c>
      <c r="H381" s="226"/>
      <c r="I381" s="226"/>
      <c r="J381" s="228"/>
      <c r="K381" s="226" t="str">
        <f t="shared" si="9"/>
        <v>EXT</v>
      </c>
    </row>
    <row r="382" spans="1:11" s="272" customFormat="1" x14ac:dyDescent="0.35">
      <c r="A382" s="226" t="s">
        <v>2238</v>
      </c>
      <c r="B382" s="227" t="s">
        <v>563</v>
      </c>
      <c r="C382" s="227" t="s">
        <v>570</v>
      </c>
      <c r="D382" s="226" t="s">
        <v>335</v>
      </c>
      <c r="E382" s="226" t="s">
        <v>565</v>
      </c>
      <c r="F382" s="226" t="s">
        <v>571</v>
      </c>
      <c r="G382" s="226" t="s">
        <v>567</v>
      </c>
      <c r="H382" s="226"/>
      <c r="I382" s="226"/>
      <c r="J382" s="228"/>
      <c r="K382" s="226" t="str">
        <f t="shared" si="9"/>
        <v>EXT</v>
      </c>
    </row>
    <row r="383" spans="1:11" s="272" customFormat="1" x14ac:dyDescent="0.35">
      <c r="A383" s="226" t="s">
        <v>2238</v>
      </c>
      <c r="B383" s="227" t="s">
        <v>563</v>
      </c>
      <c r="C383" s="227" t="s">
        <v>572</v>
      </c>
      <c r="D383" s="226" t="s">
        <v>335</v>
      </c>
      <c r="E383" s="226" t="s">
        <v>565</v>
      </c>
      <c r="F383" s="226" t="s">
        <v>573</v>
      </c>
      <c r="G383" s="226" t="s">
        <v>567</v>
      </c>
      <c r="H383" s="226"/>
      <c r="I383" s="226"/>
      <c r="J383" s="228"/>
      <c r="K383" s="226" t="str">
        <f t="shared" si="9"/>
        <v>EXT</v>
      </c>
    </row>
    <row r="384" spans="1:11" s="272" customFormat="1" x14ac:dyDescent="0.35">
      <c r="A384" s="226" t="s">
        <v>2238</v>
      </c>
      <c r="B384" s="227" t="s">
        <v>563</v>
      </c>
      <c r="C384" s="227" t="s">
        <v>574</v>
      </c>
      <c r="D384" s="226" t="s">
        <v>335</v>
      </c>
      <c r="E384" s="226" t="s">
        <v>565</v>
      </c>
      <c r="F384" s="226" t="s">
        <v>575</v>
      </c>
      <c r="G384" s="226" t="s">
        <v>567</v>
      </c>
      <c r="H384" s="226"/>
      <c r="I384" s="226"/>
      <c r="J384" s="228"/>
      <c r="K384" s="226" t="str">
        <f t="shared" si="9"/>
        <v>EXT</v>
      </c>
    </row>
    <row r="385" spans="1:11" s="272" customFormat="1" x14ac:dyDescent="0.35">
      <c r="A385" s="226" t="s">
        <v>2238</v>
      </c>
      <c r="B385" s="227" t="s">
        <v>563</v>
      </c>
      <c r="C385" s="227" t="s">
        <v>576</v>
      </c>
      <c r="D385" s="226" t="s">
        <v>335</v>
      </c>
      <c r="E385" s="226" t="s">
        <v>565</v>
      </c>
      <c r="F385" s="226" t="s">
        <v>577</v>
      </c>
      <c r="G385" s="226" t="s">
        <v>567</v>
      </c>
      <c r="H385" s="226"/>
      <c r="I385" s="226"/>
      <c r="J385" s="228"/>
      <c r="K385" s="226" t="str">
        <f t="shared" si="9"/>
        <v>EXT</v>
      </c>
    </row>
    <row r="386" spans="1:11" s="272" customFormat="1" x14ac:dyDescent="0.35">
      <c r="A386" s="226" t="s">
        <v>2238</v>
      </c>
      <c r="B386" s="227" t="s">
        <v>563</v>
      </c>
      <c r="C386" s="227" t="s">
        <v>578</v>
      </c>
      <c r="D386" s="226" t="s">
        <v>335</v>
      </c>
      <c r="E386" s="226" t="s">
        <v>565</v>
      </c>
      <c r="F386" s="226" t="s">
        <v>579</v>
      </c>
      <c r="G386" s="226" t="s">
        <v>567</v>
      </c>
      <c r="H386" s="226"/>
      <c r="I386" s="226"/>
      <c r="J386" s="228"/>
      <c r="K386" s="226" t="str">
        <f t="shared" si="9"/>
        <v>EXT</v>
      </c>
    </row>
    <row r="387" spans="1:11" s="272" customFormat="1" x14ac:dyDescent="0.35">
      <c r="A387" s="226" t="s">
        <v>2238</v>
      </c>
      <c r="B387" s="227" t="s">
        <v>563</v>
      </c>
      <c r="C387" s="227" t="s">
        <v>580</v>
      </c>
      <c r="D387" s="226" t="s">
        <v>335</v>
      </c>
      <c r="E387" s="226" t="s">
        <v>565</v>
      </c>
      <c r="F387" s="226" t="s">
        <v>581</v>
      </c>
      <c r="G387" s="226" t="s">
        <v>567</v>
      </c>
      <c r="H387" s="226"/>
      <c r="I387" s="226"/>
      <c r="J387" s="228"/>
      <c r="K387" s="226" t="str">
        <f t="shared" si="9"/>
        <v>EXT</v>
      </c>
    </row>
    <row r="388" spans="1:11" s="272" customFormat="1" x14ac:dyDescent="0.35">
      <c r="A388" s="226" t="s">
        <v>2238</v>
      </c>
      <c r="B388" s="227" t="s">
        <v>563</v>
      </c>
      <c r="C388" s="227" t="s">
        <v>582</v>
      </c>
      <c r="D388" s="226" t="s">
        <v>335</v>
      </c>
      <c r="E388" s="226" t="s">
        <v>565</v>
      </c>
      <c r="F388" s="226" t="s">
        <v>583</v>
      </c>
      <c r="G388" s="226" t="s">
        <v>567</v>
      </c>
      <c r="H388" s="226"/>
      <c r="I388" s="226"/>
      <c r="J388" s="228"/>
      <c r="K388" s="226" t="str">
        <f t="shared" si="9"/>
        <v>EXT</v>
      </c>
    </row>
    <row r="389" spans="1:11" s="272" customFormat="1" x14ac:dyDescent="0.35">
      <c r="A389" s="226" t="s">
        <v>2238</v>
      </c>
      <c r="B389" s="227" t="s">
        <v>563</v>
      </c>
      <c r="C389" s="227" t="s">
        <v>584</v>
      </c>
      <c r="D389" s="226" t="s">
        <v>335</v>
      </c>
      <c r="E389" s="226" t="s">
        <v>565</v>
      </c>
      <c r="F389" s="226" t="s">
        <v>585</v>
      </c>
      <c r="G389" s="226" t="s">
        <v>567</v>
      </c>
      <c r="H389" s="226"/>
      <c r="I389" s="226"/>
      <c r="J389" s="228"/>
      <c r="K389" s="226" t="str">
        <f t="shared" si="9"/>
        <v>EXT</v>
      </c>
    </row>
    <row r="390" spans="1:11" s="272" customFormat="1" x14ac:dyDescent="0.35">
      <c r="A390" s="226" t="s">
        <v>2238</v>
      </c>
      <c r="B390" s="227" t="s">
        <v>563</v>
      </c>
      <c r="C390" s="227" t="s">
        <v>586</v>
      </c>
      <c r="D390" s="226" t="s">
        <v>335</v>
      </c>
      <c r="E390" s="226" t="s">
        <v>565</v>
      </c>
      <c r="F390" s="226" t="s">
        <v>587</v>
      </c>
      <c r="G390" s="226" t="s">
        <v>567</v>
      </c>
      <c r="H390" s="226"/>
      <c r="I390" s="226"/>
      <c r="J390" s="228"/>
      <c r="K390" s="226" t="str">
        <f t="shared" si="9"/>
        <v>EXT</v>
      </c>
    </row>
    <row r="391" spans="1:11" s="272" customFormat="1" x14ac:dyDescent="0.35">
      <c r="A391" s="226" t="s">
        <v>2238</v>
      </c>
      <c r="B391" s="227" t="s">
        <v>563</v>
      </c>
      <c r="C391" s="227" t="s">
        <v>588</v>
      </c>
      <c r="D391" s="226" t="s">
        <v>335</v>
      </c>
      <c r="E391" s="226" t="s">
        <v>565</v>
      </c>
      <c r="F391" s="226" t="s">
        <v>589</v>
      </c>
      <c r="G391" s="226" t="s">
        <v>567</v>
      </c>
      <c r="H391" s="226"/>
      <c r="I391" s="226"/>
      <c r="J391" s="228"/>
      <c r="K391" s="226" t="str">
        <f t="shared" si="9"/>
        <v>EXT</v>
      </c>
    </row>
    <row r="392" spans="1:11" s="272" customFormat="1" x14ac:dyDescent="0.35">
      <c r="A392" s="226" t="s">
        <v>2238</v>
      </c>
      <c r="B392" s="227" t="s">
        <v>590</v>
      </c>
      <c r="C392" s="227" t="s">
        <v>591</v>
      </c>
      <c r="D392" s="226" t="s">
        <v>335</v>
      </c>
      <c r="E392" s="226" t="str">
        <f>F392</f>
        <v>Natural Earth Raster</v>
      </c>
      <c r="F392" s="226" t="s">
        <v>592</v>
      </c>
      <c r="G392" s="226" t="s">
        <v>567</v>
      </c>
      <c r="H392" s="226"/>
      <c r="I392" s="226"/>
      <c r="J392" s="228"/>
      <c r="K392" s="226" t="str">
        <f t="shared" si="9"/>
        <v>EXT</v>
      </c>
    </row>
    <row r="393" spans="1:11" s="272" customFormat="1" x14ac:dyDescent="0.35">
      <c r="A393" s="226" t="s">
        <v>2238</v>
      </c>
      <c r="B393" s="227" t="s">
        <v>593</v>
      </c>
      <c r="C393" s="227" t="s">
        <v>594</v>
      </c>
      <c r="D393" s="226" t="s">
        <v>335</v>
      </c>
      <c r="E393" s="226" t="s">
        <v>595</v>
      </c>
      <c r="F393" s="226" t="s">
        <v>596</v>
      </c>
      <c r="G393" s="226" t="s">
        <v>567</v>
      </c>
      <c r="H393" s="226"/>
      <c r="I393" s="226"/>
      <c r="J393" s="228">
        <v>44196</v>
      </c>
      <c r="K393" s="226" t="str">
        <f t="shared" si="9"/>
        <v>INT</v>
      </c>
    </row>
    <row r="394" spans="1:11" s="272" customFormat="1" x14ac:dyDescent="0.35">
      <c r="A394" s="226" t="s">
        <v>2238</v>
      </c>
      <c r="B394" s="227" t="s">
        <v>598</v>
      </c>
      <c r="C394" s="227" t="s">
        <v>599</v>
      </c>
      <c r="D394" s="226" t="s">
        <v>335</v>
      </c>
      <c r="E394" s="226" t="s">
        <v>595</v>
      </c>
      <c r="F394" s="226" t="s">
        <v>600</v>
      </c>
      <c r="G394" s="226" t="s">
        <v>567</v>
      </c>
      <c r="H394" s="226"/>
      <c r="I394" s="226"/>
      <c r="J394" s="228"/>
      <c r="K394" s="226" t="str">
        <f t="shared" si="9"/>
        <v>INT</v>
      </c>
    </row>
    <row r="395" spans="1:11" s="272" customFormat="1" x14ac:dyDescent="0.35">
      <c r="A395" s="226" t="s">
        <v>2238</v>
      </c>
      <c r="B395" s="227" t="s">
        <v>601</v>
      </c>
      <c r="C395" s="227" t="s">
        <v>602</v>
      </c>
      <c r="D395" s="226" t="s">
        <v>335</v>
      </c>
      <c r="E395" s="226" t="s">
        <v>595</v>
      </c>
      <c r="F395" s="226" t="s">
        <v>603</v>
      </c>
      <c r="G395" s="226" t="s">
        <v>567</v>
      </c>
      <c r="H395" s="226"/>
      <c r="I395" s="226"/>
      <c r="J395" s="228">
        <v>44286</v>
      </c>
      <c r="K395" s="226" t="str">
        <f t="shared" si="9"/>
        <v>INT</v>
      </c>
    </row>
    <row r="396" spans="1:11" s="272" customFormat="1" x14ac:dyDescent="0.35">
      <c r="A396" s="226" t="s">
        <v>2238</v>
      </c>
      <c r="B396" s="227" t="s">
        <v>593</v>
      </c>
      <c r="C396" s="227" t="s">
        <v>604</v>
      </c>
      <c r="D396" s="226" t="s">
        <v>335</v>
      </c>
      <c r="E396" s="226" t="s">
        <v>595</v>
      </c>
      <c r="F396" s="226" t="s">
        <v>605</v>
      </c>
      <c r="G396" s="226" t="s">
        <v>567</v>
      </c>
      <c r="H396" s="226"/>
      <c r="I396" s="226"/>
      <c r="J396" s="228">
        <v>44286</v>
      </c>
      <c r="K396" s="226" t="str">
        <f t="shared" si="9"/>
        <v>INT</v>
      </c>
    </row>
    <row r="397" spans="1:11" s="272" customFormat="1" x14ac:dyDescent="0.35">
      <c r="A397" s="226" t="s">
        <v>2238</v>
      </c>
      <c r="B397" s="227" t="s">
        <v>593</v>
      </c>
      <c r="C397" s="227" t="s">
        <v>606</v>
      </c>
      <c r="D397" s="226" t="s">
        <v>335</v>
      </c>
      <c r="E397" s="226" t="s">
        <v>595</v>
      </c>
      <c r="F397" s="226" t="s">
        <v>607</v>
      </c>
      <c r="G397" s="226" t="s">
        <v>567</v>
      </c>
      <c r="H397" s="226"/>
      <c r="I397" s="226"/>
      <c r="J397" s="228">
        <v>44286</v>
      </c>
      <c r="K397" s="226" t="str">
        <f t="shared" si="9"/>
        <v>INT</v>
      </c>
    </row>
    <row r="398" spans="1:11" s="272" customFormat="1" x14ac:dyDescent="0.35">
      <c r="A398" s="226" t="s">
        <v>2238</v>
      </c>
      <c r="B398" s="227" t="s">
        <v>593</v>
      </c>
      <c r="C398" s="227" t="s">
        <v>608</v>
      </c>
      <c r="D398" s="226" t="s">
        <v>335</v>
      </c>
      <c r="E398" s="226" t="s">
        <v>595</v>
      </c>
      <c r="F398" s="226" t="s">
        <v>609</v>
      </c>
      <c r="G398" s="226" t="s">
        <v>567</v>
      </c>
      <c r="H398" s="226"/>
      <c r="I398" s="226"/>
      <c r="J398" s="228"/>
      <c r="K398" s="226" t="str">
        <f t="shared" si="9"/>
        <v>INT</v>
      </c>
    </row>
    <row r="399" spans="1:11" s="272" customFormat="1" x14ac:dyDescent="0.35">
      <c r="A399" s="226" t="s">
        <v>2238</v>
      </c>
      <c r="B399" s="227" t="s">
        <v>610</v>
      </c>
      <c r="C399" s="227" t="s">
        <v>611</v>
      </c>
      <c r="D399" s="226" t="s">
        <v>335</v>
      </c>
      <c r="E399" s="226" t="s">
        <v>595</v>
      </c>
      <c r="F399" s="226" t="s">
        <v>612</v>
      </c>
      <c r="G399" s="226" t="s">
        <v>567</v>
      </c>
      <c r="H399" s="226"/>
      <c r="I399" s="226"/>
      <c r="J399" s="228">
        <v>44286</v>
      </c>
      <c r="K399" s="226" t="str">
        <f t="shared" si="9"/>
        <v>INT</v>
      </c>
    </row>
    <row r="400" spans="1:11" s="272" customFormat="1" x14ac:dyDescent="0.35">
      <c r="A400" s="226" t="s">
        <v>2238</v>
      </c>
      <c r="B400" s="227" t="s">
        <v>610</v>
      </c>
      <c r="C400" s="227" t="s">
        <v>613</v>
      </c>
      <c r="D400" s="226" t="s">
        <v>335</v>
      </c>
      <c r="E400" s="226" t="s">
        <v>595</v>
      </c>
      <c r="F400" s="226" t="s">
        <v>614</v>
      </c>
      <c r="G400" s="226" t="s">
        <v>567</v>
      </c>
      <c r="H400" s="226"/>
      <c r="I400" s="226"/>
      <c r="J400" s="228">
        <v>44286</v>
      </c>
      <c r="K400" s="226" t="str">
        <f t="shared" si="9"/>
        <v>INT</v>
      </c>
    </row>
    <row r="401" spans="1:11" s="272" customFormat="1" x14ac:dyDescent="0.35">
      <c r="A401" s="226" t="s">
        <v>2238</v>
      </c>
      <c r="B401" s="227" t="s">
        <v>610</v>
      </c>
      <c r="C401" s="227" t="s">
        <v>615</v>
      </c>
      <c r="D401" s="226" t="s">
        <v>335</v>
      </c>
      <c r="E401" s="226" t="s">
        <v>595</v>
      </c>
      <c r="F401" s="226" t="s">
        <v>616</v>
      </c>
      <c r="G401" s="226" t="s">
        <v>567</v>
      </c>
      <c r="H401" s="226"/>
      <c r="I401" s="226"/>
      <c r="J401" s="228">
        <v>44286</v>
      </c>
      <c r="K401" s="226" t="str">
        <f t="shared" si="9"/>
        <v>INT</v>
      </c>
    </row>
    <row r="402" spans="1:11" s="272" customFormat="1" x14ac:dyDescent="0.35">
      <c r="A402" s="226" t="s">
        <v>2238</v>
      </c>
      <c r="B402" s="227" t="s">
        <v>563</v>
      </c>
      <c r="C402" s="227" t="s">
        <v>617</v>
      </c>
      <c r="D402" s="226" t="s">
        <v>335</v>
      </c>
      <c r="E402" s="226" t="s">
        <v>595</v>
      </c>
      <c r="F402" s="226" t="s">
        <v>618</v>
      </c>
      <c r="G402" s="226" t="s">
        <v>567</v>
      </c>
      <c r="H402" s="226"/>
      <c r="I402" s="226"/>
      <c r="J402" s="228">
        <v>44286</v>
      </c>
      <c r="K402" s="226" t="str">
        <f t="shared" si="9"/>
        <v>INT</v>
      </c>
    </row>
    <row r="403" spans="1:11" s="272" customFormat="1" x14ac:dyDescent="0.35">
      <c r="A403" s="226" t="s">
        <v>2238</v>
      </c>
      <c r="B403" s="227" t="s">
        <v>563</v>
      </c>
      <c r="C403" s="227" t="s">
        <v>619</v>
      </c>
      <c r="D403" s="226" t="s">
        <v>335</v>
      </c>
      <c r="E403" s="226" t="s">
        <v>595</v>
      </c>
      <c r="F403" s="226" t="s">
        <v>620</v>
      </c>
      <c r="G403" s="226" t="s">
        <v>567</v>
      </c>
      <c r="H403" s="226"/>
      <c r="I403" s="226"/>
      <c r="J403" s="228">
        <v>44286</v>
      </c>
      <c r="K403" s="226" t="str">
        <f t="shared" si="9"/>
        <v>INT</v>
      </c>
    </row>
    <row r="404" spans="1:11" s="272" customFormat="1" x14ac:dyDescent="0.35">
      <c r="A404" s="226" t="s">
        <v>2238</v>
      </c>
      <c r="B404" s="227" t="s">
        <v>563</v>
      </c>
      <c r="C404" s="227" t="s">
        <v>621</v>
      </c>
      <c r="D404" s="226" t="s">
        <v>335</v>
      </c>
      <c r="E404" s="226" t="s">
        <v>595</v>
      </c>
      <c r="F404" s="226" t="s">
        <v>622</v>
      </c>
      <c r="G404" s="226" t="s">
        <v>567</v>
      </c>
      <c r="H404" s="226"/>
      <c r="I404" s="226"/>
      <c r="J404" s="228">
        <v>44286</v>
      </c>
      <c r="K404" s="226" t="str">
        <f t="shared" si="9"/>
        <v>INT</v>
      </c>
    </row>
    <row r="405" spans="1:11" x14ac:dyDescent="0.35">
      <c r="A405" s="226" t="s">
        <v>2238</v>
      </c>
      <c r="B405" s="227" t="s">
        <v>610</v>
      </c>
      <c r="C405" s="227" t="s">
        <v>623</v>
      </c>
      <c r="D405" s="226" t="s">
        <v>335</v>
      </c>
      <c r="E405" s="226" t="s">
        <v>595</v>
      </c>
      <c r="F405" s="226" t="s">
        <v>624</v>
      </c>
      <c r="G405" s="226" t="s">
        <v>567</v>
      </c>
      <c r="J405" s="228">
        <v>44286</v>
      </c>
      <c r="K405" s="226" t="str">
        <f t="shared" si="9"/>
        <v>INT</v>
      </c>
    </row>
    <row r="406" spans="1:11" x14ac:dyDescent="0.35">
      <c r="A406" s="226" t="s">
        <v>2238</v>
      </c>
      <c r="B406" s="227" t="s">
        <v>593</v>
      </c>
      <c r="C406" s="227" t="s">
        <v>625</v>
      </c>
      <c r="D406" s="226" t="s">
        <v>335</v>
      </c>
      <c r="E406" s="226" t="s">
        <v>595</v>
      </c>
      <c r="F406" s="226" t="s">
        <v>626</v>
      </c>
      <c r="G406" s="226" t="s">
        <v>567</v>
      </c>
      <c r="J406" s="228">
        <v>44286</v>
      </c>
      <c r="K406" s="226" t="str">
        <f t="shared" si="9"/>
        <v>INT</v>
      </c>
    </row>
    <row r="407" spans="1:11" x14ac:dyDescent="0.35">
      <c r="A407" s="226" t="s">
        <v>2238</v>
      </c>
      <c r="B407" s="227" t="s">
        <v>627</v>
      </c>
      <c r="C407" s="227" t="s">
        <v>628</v>
      </c>
      <c r="D407" s="226" t="s">
        <v>335</v>
      </c>
      <c r="E407" s="226" t="s">
        <v>595</v>
      </c>
      <c r="F407" s="226" t="s">
        <v>629</v>
      </c>
      <c r="G407" s="226" t="s">
        <v>567</v>
      </c>
      <c r="J407" s="228">
        <v>44286</v>
      </c>
      <c r="K407" s="226" t="str">
        <f t="shared" si="9"/>
        <v>INT</v>
      </c>
    </row>
    <row r="408" spans="1:11" x14ac:dyDescent="0.35">
      <c r="A408" s="226" t="s">
        <v>2238</v>
      </c>
      <c r="B408" s="227" t="s">
        <v>610</v>
      </c>
      <c r="C408" s="227" t="s">
        <v>630</v>
      </c>
      <c r="D408" s="226" t="s">
        <v>335</v>
      </c>
      <c r="E408" s="226" t="s">
        <v>595</v>
      </c>
      <c r="F408" s="226" t="s">
        <v>631</v>
      </c>
      <c r="G408" s="226" t="s">
        <v>567</v>
      </c>
      <c r="J408" s="228">
        <v>44286</v>
      </c>
      <c r="K408" s="226" t="str">
        <f t="shared" si="9"/>
        <v>INT</v>
      </c>
    </row>
    <row r="409" spans="1:11" x14ac:dyDescent="0.35">
      <c r="A409" s="226" t="s">
        <v>2238</v>
      </c>
      <c r="B409" s="227" t="s">
        <v>610</v>
      </c>
      <c r="C409" s="227" t="s">
        <v>632</v>
      </c>
      <c r="D409" s="226" t="s">
        <v>335</v>
      </c>
      <c r="E409" s="226" t="s">
        <v>595</v>
      </c>
      <c r="F409" s="226" t="s">
        <v>633</v>
      </c>
      <c r="G409" s="226" t="s">
        <v>567</v>
      </c>
      <c r="J409" s="228">
        <v>44286</v>
      </c>
      <c r="K409" s="226" t="str">
        <f t="shared" si="9"/>
        <v>INT</v>
      </c>
    </row>
    <row r="410" spans="1:11" x14ac:dyDescent="0.35">
      <c r="A410" s="226" t="s">
        <v>2238</v>
      </c>
      <c r="B410" s="227" t="s">
        <v>610</v>
      </c>
      <c r="C410" s="227" t="s">
        <v>632</v>
      </c>
      <c r="D410" s="226" t="s">
        <v>335</v>
      </c>
      <c r="E410" s="226" t="s">
        <v>595</v>
      </c>
      <c r="F410" s="226" t="s">
        <v>634</v>
      </c>
      <c r="G410" s="226" t="s">
        <v>567</v>
      </c>
      <c r="J410" s="228">
        <v>44286</v>
      </c>
      <c r="K410" s="226" t="str">
        <f t="shared" si="9"/>
        <v>INT</v>
      </c>
    </row>
    <row r="411" spans="1:11" x14ac:dyDescent="0.35">
      <c r="A411" s="226" t="s">
        <v>2238</v>
      </c>
      <c r="B411" s="227" t="s">
        <v>593</v>
      </c>
      <c r="C411" s="227" t="s">
        <v>635</v>
      </c>
      <c r="D411" s="226" t="s">
        <v>335</v>
      </c>
      <c r="E411" s="226" t="s">
        <v>595</v>
      </c>
      <c r="F411" s="226" t="s">
        <v>636</v>
      </c>
      <c r="G411" s="226" t="s">
        <v>567</v>
      </c>
      <c r="J411" s="228">
        <v>44286</v>
      </c>
      <c r="K411" s="226" t="str">
        <f t="shared" si="9"/>
        <v>INT</v>
      </c>
    </row>
    <row r="412" spans="1:11" x14ac:dyDescent="0.35">
      <c r="A412" s="226" t="s">
        <v>2238</v>
      </c>
      <c r="B412" s="227" t="s">
        <v>610</v>
      </c>
      <c r="C412" s="227" t="s">
        <v>637</v>
      </c>
      <c r="D412" s="226" t="s">
        <v>335</v>
      </c>
      <c r="E412" s="226" t="s">
        <v>595</v>
      </c>
      <c r="F412" s="226" t="s">
        <v>638</v>
      </c>
      <c r="G412" s="226" t="s">
        <v>567</v>
      </c>
      <c r="J412" s="228">
        <v>44286</v>
      </c>
      <c r="K412" s="226" t="str">
        <f t="shared" si="9"/>
        <v>INT</v>
      </c>
    </row>
    <row r="413" spans="1:11" x14ac:dyDescent="0.35">
      <c r="A413" s="226" t="s">
        <v>2238</v>
      </c>
      <c r="B413" s="227" t="s">
        <v>610</v>
      </c>
      <c r="C413" s="227" t="s">
        <v>639</v>
      </c>
      <c r="D413" s="226" t="s">
        <v>335</v>
      </c>
      <c r="E413" s="226" t="s">
        <v>595</v>
      </c>
      <c r="F413" s="226" t="s">
        <v>640</v>
      </c>
      <c r="G413" s="226" t="s">
        <v>567</v>
      </c>
      <c r="J413" s="228">
        <v>44286</v>
      </c>
      <c r="K413" s="226" t="str">
        <f t="shared" si="9"/>
        <v>INT</v>
      </c>
    </row>
    <row r="414" spans="1:11" x14ac:dyDescent="0.35">
      <c r="A414" s="226" t="s">
        <v>2238</v>
      </c>
      <c r="B414" s="227" t="s">
        <v>641</v>
      </c>
      <c r="C414" s="227" t="s">
        <v>642</v>
      </c>
      <c r="D414" s="226" t="s">
        <v>335</v>
      </c>
      <c r="E414" s="226" t="s">
        <v>595</v>
      </c>
      <c r="F414" s="226" t="s">
        <v>643</v>
      </c>
      <c r="G414" s="226" t="s">
        <v>567</v>
      </c>
      <c r="J414" s="228">
        <v>44286</v>
      </c>
      <c r="K414" s="226" t="str">
        <f t="shared" si="9"/>
        <v>INT</v>
      </c>
    </row>
    <row r="415" spans="1:11" x14ac:dyDescent="0.35">
      <c r="A415" s="226" t="s">
        <v>2238</v>
      </c>
      <c r="B415" s="227" t="s">
        <v>593</v>
      </c>
      <c r="C415" s="227" t="s">
        <v>644</v>
      </c>
      <c r="D415" s="226" t="s">
        <v>335</v>
      </c>
      <c r="E415" s="226" t="s">
        <v>595</v>
      </c>
      <c r="F415" s="226" t="s">
        <v>645</v>
      </c>
      <c r="G415" s="226" t="s">
        <v>567</v>
      </c>
      <c r="J415" s="228">
        <v>44286</v>
      </c>
      <c r="K415" s="226" t="str">
        <f t="shared" si="9"/>
        <v>INT</v>
      </c>
    </row>
    <row r="416" spans="1:11" x14ac:dyDescent="0.35">
      <c r="A416" s="226" t="s">
        <v>2238</v>
      </c>
      <c r="B416" s="227" t="s">
        <v>646</v>
      </c>
      <c r="C416" s="227" t="s">
        <v>647</v>
      </c>
      <c r="D416" s="226" t="s">
        <v>335</v>
      </c>
      <c r="E416" s="226" t="s">
        <v>595</v>
      </c>
      <c r="F416" s="226" t="s">
        <v>648</v>
      </c>
      <c r="G416" s="226" t="s">
        <v>567</v>
      </c>
      <c r="J416" s="228">
        <v>44286</v>
      </c>
      <c r="K416" s="226" t="str">
        <f t="shared" si="9"/>
        <v>INT</v>
      </c>
    </row>
    <row r="417" spans="1:11" x14ac:dyDescent="0.35">
      <c r="A417" s="226" t="s">
        <v>2238</v>
      </c>
      <c r="B417" s="227" t="s">
        <v>649</v>
      </c>
      <c r="C417" s="227" t="s">
        <v>650</v>
      </c>
      <c r="D417" s="226" t="s">
        <v>335</v>
      </c>
      <c r="E417" s="226" t="s">
        <v>595</v>
      </c>
      <c r="F417" s="226" t="s">
        <v>651</v>
      </c>
      <c r="G417" s="226" t="s">
        <v>567</v>
      </c>
      <c r="J417" s="228">
        <v>44286</v>
      </c>
      <c r="K417" s="226" t="str">
        <f t="shared" si="9"/>
        <v>INT</v>
      </c>
    </row>
    <row r="418" spans="1:11" x14ac:dyDescent="0.35">
      <c r="A418" s="226" t="s">
        <v>2238</v>
      </c>
      <c r="B418" s="227" t="s">
        <v>627</v>
      </c>
      <c r="C418" s="227" t="s">
        <v>652</v>
      </c>
      <c r="D418" s="226" t="s">
        <v>335</v>
      </c>
      <c r="E418" s="226" t="s">
        <v>595</v>
      </c>
      <c r="F418" s="226" t="s">
        <v>653</v>
      </c>
      <c r="G418" s="226" t="s">
        <v>567</v>
      </c>
      <c r="J418" s="228">
        <v>44286</v>
      </c>
      <c r="K418" s="226" t="str">
        <f t="shared" si="9"/>
        <v>INT</v>
      </c>
    </row>
    <row r="419" spans="1:11" x14ac:dyDescent="0.35">
      <c r="A419" s="226" t="s">
        <v>2238</v>
      </c>
      <c r="B419" s="227" t="s">
        <v>708</v>
      </c>
      <c r="C419" s="227" t="s">
        <v>654</v>
      </c>
      <c r="D419" s="226" t="s">
        <v>335</v>
      </c>
      <c r="E419" s="226" t="s">
        <v>595</v>
      </c>
      <c r="F419" s="226" t="s">
        <v>655</v>
      </c>
      <c r="G419" s="226" t="s">
        <v>567</v>
      </c>
      <c r="J419" s="228">
        <v>44286</v>
      </c>
      <c r="K419" s="226" t="str">
        <f t="shared" si="9"/>
        <v>INT</v>
      </c>
    </row>
    <row r="420" spans="1:11" x14ac:dyDescent="0.35">
      <c r="A420" s="226" t="s">
        <v>2238</v>
      </c>
      <c r="B420" s="227" t="s">
        <v>610</v>
      </c>
      <c r="C420" s="227" t="s">
        <v>656</v>
      </c>
      <c r="D420" s="226" t="s">
        <v>335</v>
      </c>
      <c r="E420" s="226" t="s">
        <v>595</v>
      </c>
      <c r="F420" s="226" t="s">
        <v>657</v>
      </c>
      <c r="G420" s="226" t="s">
        <v>567</v>
      </c>
      <c r="J420" s="228">
        <v>44286</v>
      </c>
      <c r="K420" s="226" t="str">
        <f t="shared" si="9"/>
        <v>INT</v>
      </c>
    </row>
    <row r="421" spans="1:11" x14ac:dyDescent="0.35">
      <c r="A421" s="226" t="s">
        <v>2238</v>
      </c>
      <c r="B421" s="227" t="s">
        <v>658</v>
      </c>
      <c r="C421" s="227" t="s">
        <v>659</v>
      </c>
      <c r="D421" s="226" t="s">
        <v>335</v>
      </c>
      <c r="E421" s="226" t="s">
        <v>595</v>
      </c>
      <c r="F421" s="226" t="s">
        <v>660</v>
      </c>
      <c r="G421" s="226" t="s">
        <v>567</v>
      </c>
      <c r="J421" s="228">
        <v>44286</v>
      </c>
      <c r="K421" s="226" t="str">
        <f t="shared" si="9"/>
        <v>INT</v>
      </c>
    </row>
    <row r="422" spans="1:11" x14ac:dyDescent="0.35">
      <c r="A422" s="226" t="s">
        <v>2238</v>
      </c>
      <c r="B422" s="227" t="s">
        <v>610</v>
      </c>
      <c r="C422" s="227" t="s">
        <v>661</v>
      </c>
      <c r="D422" s="226" t="s">
        <v>335</v>
      </c>
      <c r="E422" s="226" t="s">
        <v>595</v>
      </c>
      <c r="F422" s="226" t="s">
        <v>662</v>
      </c>
      <c r="G422" s="226" t="s">
        <v>567</v>
      </c>
      <c r="J422" s="228">
        <v>44286</v>
      </c>
      <c r="K422" s="226" t="str">
        <f t="shared" si="9"/>
        <v>INT</v>
      </c>
    </row>
    <row r="423" spans="1:11" x14ac:dyDescent="0.35">
      <c r="A423" s="226" t="s">
        <v>2238</v>
      </c>
      <c r="B423" s="227" t="s">
        <v>610</v>
      </c>
      <c r="C423" s="227" t="s">
        <v>663</v>
      </c>
      <c r="D423" s="226" t="s">
        <v>335</v>
      </c>
      <c r="E423" s="226" t="s">
        <v>595</v>
      </c>
      <c r="F423" s="226" t="s">
        <v>664</v>
      </c>
      <c r="G423" s="226" t="s">
        <v>567</v>
      </c>
      <c r="J423" s="228">
        <v>44286</v>
      </c>
      <c r="K423" s="226" t="str">
        <f t="shared" si="9"/>
        <v>INT</v>
      </c>
    </row>
    <row r="424" spans="1:11" x14ac:dyDescent="0.35">
      <c r="A424" s="226" t="s">
        <v>2238</v>
      </c>
      <c r="B424" s="227" t="s">
        <v>601</v>
      </c>
      <c r="C424" s="227" t="s">
        <v>665</v>
      </c>
      <c r="D424" s="226" t="s">
        <v>335</v>
      </c>
      <c r="E424" s="226" t="s">
        <v>595</v>
      </c>
      <c r="F424" s="226" t="s">
        <v>666</v>
      </c>
      <c r="G424" s="226" t="s">
        <v>567</v>
      </c>
      <c r="J424" s="228">
        <v>44286</v>
      </c>
      <c r="K424" s="226" t="str">
        <f t="shared" si="9"/>
        <v>INT</v>
      </c>
    </row>
    <row r="425" spans="1:11" x14ac:dyDescent="0.35">
      <c r="A425" s="226" t="s">
        <v>2238</v>
      </c>
      <c r="B425" s="227" t="s">
        <v>601</v>
      </c>
      <c r="C425" s="227" t="s">
        <v>667</v>
      </c>
      <c r="D425" s="226" t="s">
        <v>335</v>
      </c>
      <c r="E425" s="226" t="s">
        <v>595</v>
      </c>
      <c r="F425" s="226" t="s">
        <v>668</v>
      </c>
      <c r="G425" s="226" t="s">
        <v>567</v>
      </c>
      <c r="J425" s="228">
        <v>44286</v>
      </c>
      <c r="K425" s="226" t="str">
        <f t="shared" si="9"/>
        <v>INT</v>
      </c>
    </row>
    <row r="426" spans="1:11" x14ac:dyDescent="0.35">
      <c r="A426" s="226" t="s">
        <v>2238</v>
      </c>
      <c r="B426" s="227" t="s">
        <v>610</v>
      </c>
      <c r="C426" s="227" t="s">
        <v>669</v>
      </c>
      <c r="D426" s="226" t="s">
        <v>335</v>
      </c>
      <c r="E426" s="226" t="s">
        <v>595</v>
      </c>
      <c r="F426" s="226" t="s">
        <v>670</v>
      </c>
      <c r="G426" s="226" t="s">
        <v>567</v>
      </c>
      <c r="J426" s="228">
        <v>44286</v>
      </c>
      <c r="K426" s="226" t="str">
        <f t="shared" si="9"/>
        <v>INT</v>
      </c>
    </row>
    <row r="427" spans="1:11" x14ac:dyDescent="0.35">
      <c r="A427" s="226" t="s">
        <v>2238</v>
      </c>
      <c r="B427" s="227" t="s">
        <v>598</v>
      </c>
      <c r="C427" s="227" t="s">
        <v>671</v>
      </c>
      <c r="D427" s="226" t="s">
        <v>335</v>
      </c>
      <c r="E427" s="226" t="s">
        <v>595</v>
      </c>
      <c r="F427" s="226" t="s">
        <v>672</v>
      </c>
      <c r="G427" s="226" t="s">
        <v>567</v>
      </c>
      <c r="J427" s="228">
        <v>44286</v>
      </c>
      <c r="K427" s="226" t="str">
        <f t="shared" si="9"/>
        <v>INT</v>
      </c>
    </row>
    <row r="428" spans="1:11" x14ac:dyDescent="0.35">
      <c r="A428" s="226" t="s">
        <v>2238</v>
      </c>
      <c r="B428" s="227" t="s">
        <v>610</v>
      </c>
      <c r="C428" s="227" t="s">
        <v>673</v>
      </c>
      <c r="D428" s="226" t="s">
        <v>335</v>
      </c>
      <c r="E428" s="226" t="s">
        <v>595</v>
      </c>
      <c r="F428" s="226" t="s">
        <v>674</v>
      </c>
      <c r="G428" s="226" t="s">
        <v>567</v>
      </c>
      <c r="J428" s="228">
        <v>44286</v>
      </c>
      <c r="K428" s="226" t="str">
        <f t="shared" si="9"/>
        <v>INT</v>
      </c>
    </row>
    <row r="429" spans="1:11" x14ac:dyDescent="0.35">
      <c r="A429" s="226" t="s">
        <v>2238</v>
      </c>
      <c r="B429" s="227" t="s">
        <v>675</v>
      </c>
      <c r="C429" s="227" t="s">
        <v>676</v>
      </c>
      <c r="D429" s="226" t="s">
        <v>335</v>
      </c>
      <c r="E429" s="226" t="s">
        <v>595</v>
      </c>
      <c r="F429" s="226" t="s">
        <v>677</v>
      </c>
      <c r="G429" s="226" t="s">
        <v>567</v>
      </c>
      <c r="J429" s="228">
        <v>44286</v>
      </c>
      <c r="K429" s="226" t="str">
        <f t="shared" si="9"/>
        <v>INT</v>
      </c>
    </row>
    <row r="430" spans="1:11" x14ac:dyDescent="0.35">
      <c r="A430" s="226" t="s">
        <v>2238</v>
      </c>
      <c r="B430" s="227" t="s">
        <v>598</v>
      </c>
      <c r="C430" s="227" t="s">
        <v>678</v>
      </c>
      <c r="D430" s="226" t="s">
        <v>335</v>
      </c>
      <c r="E430" s="226" t="s">
        <v>679</v>
      </c>
      <c r="F430" s="226" t="s">
        <v>680</v>
      </c>
      <c r="G430" s="226" t="s">
        <v>567</v>
      </c>
      <c r="J430" s="273">
        <v>44286</v>
      </c>
      <c r="K430" s="226" t="str">
        <f t="shared" si="9"/>
        <v>EXT</v>
      </c>
    </row>
    <row r="431" spans="1:11" x14ac:dyDescent="0.35">
      <c r="A431" s="226" t="s">
        <v>2238</v>
      </c>
      <c r="B431" s="227" t="s">
        <v>675</v>
      </c>
      <c r="C431" s="227" t="s">
        <v>681</v>
      </c>
      <c r="D431" s="226" t="s">
        <v>335</v>
      </c>
      <c r="E431" s="226" t="s">
        <v>595</v>
      </c>
      <c r="F431" s="226" t="s">
        <v>682</v>
      </c>
      <c r="G431" s="226" t="s">
        <v>567</v>
      </c>
      <c r="J431" s="228"/>
      <c r="K431" s="226" t="str">
        <f t="shared" si="9"/>
        <v>INT</v>
      </c>
    </row>
    <row r="432" spans="1:11" x14ac:dyDescent="0.35">
      <c r="A432" s="226" t="s">
        <v>2238</v>
      </c>
      <c r="B432" s="227" t="s">
        <v>649</v>
      </c>
      <c r="C432" s="227" t="s">
        <v>683</v>
      </c>
      <c r="D432" s="226" t="s">
        <v>335</v>
      </c>
      <c r="E432" s="226" t="s">
        <v>595</v>
      </c>
      <c r="F432" s="226" t="s">
        <v>684</v>
      </c>
      <c r="G432" s="226" t="s">
        <v>567</v>
      </c>
      <c r="J432" s="228"/>
      <c r="K432" s="226" t="str">
        <f t="shared" si="9"/>
        <v>INT</v>
      </c>
    </row>
    <row r="433" spans="1:11" x14ac:dyDescent="0.35">
      <c r="A433" s="226" t="s">
        <v>2238</v>
      </c>
      <c r="B433" s="227" t="s">
        <v>649</v>
      </c>
      <c r="C433" s="227" t="s">
        <v>685</v>
      </c>
      <c r="D433" s="226" t="s">
        <v>335</v>
      </c>
      <c r="E433" s="226" t="s">
        <v>595</v>
      </c>
      <c r="F433" s="226" t="s">
        <v>686</v>
      </c>
      <c r="G433" s="226" t="s">
        <v>567</v>
      </c>
      <c r="J433" s="228"/>
      <c r="K433" s="226" t="str">
        <f t="shared" si="9"/>
        <v>INT</v>
      </c>
    </row>
    <row r="434" spans="1:11" x14ac:dyDescent="0.35">
      <c r="A434" s="226" t="s">
        <v>2238</v>
      </c>
      <c r="B434" s="227" t="s">
        <v>649</v>
      </c>
      <c r="C434" s="227" t="s">
        <v>687</v>
      </c>
      <c r="D434" s="226" t="s">
        <v>335</v>
      </c>
      <c r="E434" s="226" t="s">
        <v>595</v>
      </c>
      <c r="F434" s="226" t="s">
        <v>688</v>
      </c>
      <c r="G434" s="226" t="s">
        <v>567</v>
      </c>
      <c r="J434" s="228"/>
      <c r="K434" s="226" t="str">
        <f t="shared" si="9"/>
        <v>INT</v>
      </c>
    </row>
    <row r="435" spans="1:11" x14ac:dyDescent="0.35">
      <c r="A435" s="226" t="s">
        <v>2238</v>
      </c>
      <c r="B435" s="227" t="s">
        <v>590</v>
      </c>
      <c r="C435" s="227" t="s">
        <v>689</v>
      </c>
      <c r="D435" s="226" t="s">
        <v>335</v>
      </c>
      <c r="E435" s="226" t="s">
        <v>595</v>
      </c>
      <c r="F435" s="226" t="s">
        <v>690</v>
      </c>
      <c r="G435" s="226" t="s">
        <v>567</v>
      </c>
      <c r="J435" s="228"/>
      <c r="K435" s="226" t="str">
        <f t="shared" si="9"/>
        <v>INT</v>
      </c>
    </row>
    <row r="436" spans="1:11" x14ac:dyDescent="0.35">
      <c r="A436" s="226" t="s">
        <v>2238</v>
      </c>
      <c r="B436" s="227" t="s">
        <v>590</v>
      </c>
      <c r="C436" s="227" t="s">
        <v>691</v>
      </c>
      <c r="D436" s="226" t="s">
        <v>335</v>
      </c>
      <c r="E436" s="226" t="s">
        <v>595</v>
      </c>
      <c r="F436" s="226" t="s">
        <v>692</v>
      </c>
      <c r="G436" s="226" t="s">
        <v>567</v>
      </c>
      <c r="J436" s="228"/>
      <c r="K436" s="226" t="str">
        <f t="shared" si="9"/>
        <v>INT</v>
      </c>
    </row>
    <row r="437" spans="1:11" x14ac:dyDescent="0.35">
      <c r="A437" s="226" t="s">
        <v>2238</v>
      </c>
      <c r="B437" s="227" t="s">
        <v>610</v>
      </c>
      <c r="C437" s="227" t="s">
        <v>693</v>
      </c>
      <c r="D437" s="226" t="s">
        <v>335</v>
      </c>
      <c r="E437" s="226" t="s">
        <v>595</v>
      </c>
      <c r="F437" s="226" t="s">
        <v>694</v>
      </c>
      <c r="G437" s="226" t="s">
        <v>567</v>
      </c>
      <c r="J437" s="228"/>
      <c r="K437" s="226" t="str">
        <f t="shared" si="9"/>
        <v>INT</v>
      </c>
    </row>
    <row r="438" spans="1:11" x14ac:dyDescent="0.35">
      <c r="A438" s="226" t="s">
        <v>2238</v>
      </c>
      <c r="B438" s="227" t="s">
        <v>649</v>
      </c>
      <c r="C438" s="227" t="s">
        <v>695</v>
      </c>
      <c r="D438" s="226" t="s">
        <v>335</v>
      </c>
      <c r="E438" s="226" t="s">
        <v>595</v>
      </c>
      <c r="F438" s="226" t="s">
        <v>696</v>
      </c>
      <c r="G438" s="226" t="s">
        <v>567</v>
      </c>
      <c r="J438" s="228"/>
      <c r="K438" s="226" t="str">
        <f t="shared" si="9"/>
        <v>INT</v>
      </c>
    </row>
    <row r="439" spans="1:11" x14ac:dyDescent="0.35">
      <c r="A439" s="226" t="s">
        <v>2238</v>
      </c>
      <c r="B439" s="227" t="s">
        <v>658</v>
      </c>
      <c r="C439" s="227" t="s">
        <v>697</v>
      </c>
      <c r="D439" s="226" t="s">
        <v>335</v>
      </c>
      <c r="E439" s="226" t="s">
        <v>595</v>
      </c>
      <c r="F439" s="226" t="s">
        <v>698</v>
      </c>
      <c r="G439" s="226" t="s">
        <v>567</v>
      </c>
      <c r="J439" s="273">
        <v>44286</v>
      </c>
      <c r="K439" s="226" t="str">
        <f t="shared" si="9"/>
        <v>INT</v>
      </c>
    </row>
    <row r="440" spans="1:11" x14ac:dyDescent="0.35">
      <c r="A440" s="226" t="s">
        <v>2238</v>
      </c>
      <c r="B440" s="226" t="s">
        <v>563</v>
      </c>
      <c r="C440" s="226" t="s">
        <v>699</v>
      </c>
      <c r="D440" s="226" t="s">
        <v>335</v>
      </c>
      <c r="E440" s="226" t="s">
        <v>595</v>
      </c>
      <c r="F440" s="226" t="s">
        <v>700</v>
      </c>
      <c r="G440" s="226" t="s">
        <v>567</v>
      </c>
      <c r="I440" s="226" t="s">
        <v>597</v>
      </c>
      <c r="J440" s="273">
        <v>44286</v>
      </c>
      <c r="K440" s="226" t="str">
        <f t="shared" si="9"/>
        <v>INT</v>
      </c>
    </row>
    <row r="441" spans="1:11" x14ac:dyDescent="0.35">
      <c r="A441" s="226" t="s">
        <v>2238</v>
      </c>
      <c r="B441" s="226" t="s">
        <v>701</v>
      </c>
      <c r="C441" s="226" t="s">
        <v>702</v>
      </c>
      <c r="D441" s="226" t="s">
        <v>335</v>
      </c>
      <c r="E441" s="226" t="s">
        <v>595</v>
      </c>
      <c r="F441" s="226" t="s">
        <v>703</v>
      </c>
      <c r="G441" s="226" t="s">
        <v>567</v>
      </c>
      <c r="I441" s="226" t="s">
        <v>597</v>
      </c>
      <c r="J441" s="273">
        <v>44286</v>
      </c>
      <c r="K441" s="226" t="str">
        <f t="shared" si="9"/>
        <v>INT</v>
      </c>
    </row>
    <row r="442" spans="1:11" x14ac:dyDescent="0.35">
      <c r="A442" s="226" t="s">
        <v>2239</v>
      </c>
      <c r="B442" s="229" t="s">
        <v>658</v>
      </c>
      <c r="C442" s="229" t="s">
        <v>1271</v>
      </c>
      <c r="D442" s="226" t="s">
        <v>335</v>
      </c>
      <c r="E442" s="226" t="s">
        <v>595</v>
      </c>
      <c r="F442" s="226" t="s">
        <v>1271</v>
      </c>
      <c r="G442" s="226" t="s">
        <v>1280</v>
      </c>
      <c r="H442" s="226" t="s">
        <v>1254</v>
      </c>
      <c r="J442" s="274" t="s">
        <v>1440</v>
      </c>
      <c r="K442" s="226" t="str">
        <f t="shared" si="9"/>
        <v>INT</v>
      </c>
    </row>
    <row r="443" spans="1:11" x14ac:dyDescent="0.35">
      <c r="A443" s="226" t="s">
        <v>2239</v>
      </c>
      <c r="B443" s="229" t="s">
        <v>658</v>
      </c>
      <c r="C443" s="229" t="s">
        <v>1271</v>
      </c>
      <c r="D443" s="226" t="s">
        <v>335</v>
      </c>
      <c r="E443" s="226" t="s">
        <v>595</v>
      </c>
      <c r="F443" s="226" t="s">
        <v>1271</v>
      </c>
      <c r="G443" s="226" t="s">
        <v>1281</v>
      </c>
      <c r="H443" s="226" t="s">
        <v>1254</v>
      </c>
      <c r="J443" s="274" t="s">
        <v>1440</v>
      </c>
      <c r="K443" s="226" t="str">
        <f t="shared" si="9"/>
        <v>INT</v>
      </c>
    </row>
    <row r="444" spans="1:11" x14ac:dyDescent="0.35">
      <c r="A444" s="226" t="s">
        <v>2239</v>
      </c>
      <c r="B444" s="229" t="s">
        <v>675</v>
      </c>
      <c r="C444" s="229" t="s">
        <v>1272</v>
      </c>
      <c r="D444" s="226" t="s">
        <v>335</v>
      </c>
      <c r="E444" s="226" t="s">
        <v>1255</v>
      </c>
      <c r="F444" s="226" t="s">
        <v>1272</v>
      </c>
      <c r="G444" s="226" t="s">
        <v>1282</v>
      </c>
      <c r="H444" s="226" t="s">
        <v>1256</v>
      </c>
      <c r="J444" s="274" t="s">
        <v>1440</v>
      </c>
      <c r="K444" s="226" t="str">
        <f t="shared" ref="K444:K486" si="10">IF(E444="EMODnet Physics", "INT", "EXT")</f>
        <v>EXT</v>
      </c>
    </row>
    <row r="445" spans="1:11" x14ac:dyDescent="0.35">
      <c r="A445" s="226" t="s">
        <v>2239</v>
      </c>
      <c r="B445" s="229" t="s">
        <v>593</v>
      </c>
      <c r="C445" s="229" t="s">
        <v>1273</v>
      </c>
      <c r="D445" s="226" t="s">
        <v>335</v>
      </c>
      <c r="E445" s="226" t="s">
        <v>1257</v>
      </c>
      <c r="F445" s="226" t="s">
        <v>1273</v>
      </c>
      <c r="G445" s="226" t="s">
        <v>1283</v>
      </c>
      <c r="H445" s="226" t="s">
        <v>1258</v>
      </c>
      <c r="J445" s="274" t="s">
        <v>1440</v>
      </c>
      <c r="K445" s="226" t="str">
        <f t="shared" si="10"/>
        <v>EXT</v>
      </c>
    </row>
    <row r="446" spans="1:11" x14ac:dyDescent="0.35">
      <c r="A446" s="226" t="s">
        <v>2239</v>
      </c>
      <c r="B446" s="229" t="s">
        <v>563</v>
      </c>
      <c r="C446" s="229" t="s">
        <v>1274</v>
      </c>
      <c r="D446" s="226" t="s">
        <v>335</v>
      </c>
      <c r="E446" s="226" t="s">
        <v>1255</v>
      </c>
      <c r="F446" s="226" t="s">
        <v>1274</v>
      </c>
      <c r="G446" s="226" t="s">
        <v>1284</v>
      </c>
      <c r="J446" s="228"/>
      <c r="K446" s="226" t="str">
        <f t="shared" si="10"/>
        <v>EXT</v>
      </c>
    </row>
    <row r="447" spans="1:11" x14ac:dyDescent="0.35">
      <c r="A447" s="226" t="s">
        <v>2239</v>
      </c>
      <c r="B447" s="229" t="s">
        <v>563</v>
      </c>
      <c r="C447" s="229" t="s">
        <v>1275</v>
      </c>
      <c r="D447" s="226" t="s">
        <v>335</v>
      </c>
      <c r="E447" s="226" t="s">
        <v>565</v>
      </c>
      <c r="F447" s="226" t="s">
        <v>1275</v>
      </c>
      <c r="G447" s="226" t="s">
        <v>1285</v>
      </c>
      <c r="H447" s="226" t="s">
        <v>1259</v>
      </c>
      <c r="J447" s="228"/>
      <c r="K447" s="226" t="str">
        <f t="shared" si="10"/>
        <v>EXT</v>
      </c>
    </row>
    <row r="448" spans="1:11" x14ac:dyDescent="0.35">
      <c r="A448" s="226" t="s">
        <v>2239</v>
      </c>
      <c r="B448" s="229" t="s">
        <v>649</v>
      </c>
      <c r="C448" s="229" t="s">
        <v>1276</v>
      </c>
      <c r="D448" s="226" t="s">
        <v>335</v>
      </c>
      <c r="E448" s="226" t="s">
        <v>595</v>
      </c>
      <c r="F448" s="226" t="s">
        <v>1276</v>
      </c>
      <c r="G448" s="226" t="s">
        <v>1286</v>
      </c>
      <c r="J448" s="228"/>
      <c r="K448" s="226" t="str">
        <f t="shared" si="10"/>
        <v>INT</v>
      </c>
    </row>
    <row r="449" spans="1:11" x14ac:dyDescent="0.35">
      <c r="A449" s="226" t="s">
        <v>2239</v>
      </c>
      <c r="B449" s="229" t="s">
        <v>1098</v>
      </c>
      <c r="C449" s="229" t="s">
        <v>1277</v>
      </c>
      <c r="D449" s="226" t="s">
        <v>335</v>
      </c>
      <c r="E449" s="226" t="s">
        <v>595</v>
      </c>
      <c r="F449" s="226" t="s">
        <v>1277</v>
      </c>
      <c r="G449" s="226" t="s">
        <v>1287</v>
      </c>
      <c r="H449" s="226" t="s">
        <v>1260</v>
      </c>
      <c r="J449" s="228"/>
      <c r="K449" s="226" t="str">
        <f t="shared" si="10"/>
        <v>INT</v>
      </c>
    </row>
    <row r="450" spans="1:11" x14ac:dyDescent="0.35">
      <c r="A450" s="226" t="s">
        <v>2239</v>
      </c>
      <c r="B450" s="229" t="s">
        <v>563</v>
      </c>
      <c r="C450" s="229" t="s">
        <v>1278</v>
      </c>
      <c r="D450" s="226" t="s">
        <v>335</v>
      </c>
      <c r="E450" s="226" t="s">
        <v>1261</v>
      </c>
      <c r="F450" s="226" t="s">
        <v>1278</v>
      </c>
      <c r="G450" s="226" t="s">
        <v>1288</v>
      </c>
      <c r="J450" s="228"/>
      <c r="K450" s="226" t="str">
        <f t="shared" si="10"/>
        <v>EXT</v>
      </c>
    </row>
    <row r="451" spans="1:11" x14ac:dyDescent="0.35">
      <c r="A451" s="226" t="s">
        <v>2239</v>
      </c>
      <c r="B451" s="229" t="s">
        <v>658</v>
      </c>
      <c r="C451" s="229" t="s">
        <v>1279</v>
      </c>
      <c r="D451" s="226" t="s">
        <v>335</v>
      </c>
      <c r="E451" s="226" t="s">
        <v>595</v>
      </c>
      <c r="F451" s="226" t="s">
        <v>1279</v>
      </c>
      <c r="G451" s="226" t="s">
        <v>1289</v>
      </c>
      <c r="H451" s="226" t="s">
        <v>1254</v>
      </c>
      <c r="J451" s="228">
        <v>44111</v>
      </c>
      <c r="K451" s="226" t="str">
        <f t="shared" si="10"/>
        <v>INT</v>
      </c>
    </row>
    <row r="452" spans="1:11" x14ac:dyDescent="0.35">
      <c r="A452" s="226" t="s">
        <v>2239</v>
      </c>
      <c r="B452" s="229" t="s">
        <v>708</v>
      </c>
      <c r="C452" s="229" t="s">
        <v>1262</v>
      </c>
      <c r="D452" s="226" t="s">
        <v>335</v>
      </c>
      <c r="E452" s="226" t="str">
        <f>F452</f>
        <v>GLODAP</v>
      </c>
      <c r="F452" s="226" t="s">
        <v>1262</v>
      </c>
      <c r="G452" s="226" t="s">
        <v>1263</v>
      </c>
      <c r="H452" s="226" t="s">
        <v>1262</v>
      </c>
      <c r="J452" s="228">
        <v>44012</v>
      </c>
      <c r="K452" s="226" t="str">
        <f t="shared" si="10"/>
        <v>EXT</v>
      </c>
    </row>
    <row r="453" spans="1:11" x14ac:dyDescent="0.35">
      <c r="A453" s="226" t="s">
        <v>2239</v>
      </c>
      <c r="B453" s="229" t="s">
        <v>708</v>
      </c>
      <c r="C453" s="229" t="s">
        <v>1264</v>
      </c>
      <c r="D453" s="226" t="s">
        <v>335</v>
      </c>
      <c r="E453" s="226" t="str">
        <f>F453</f>
        <v>SOCAT</v>
      </c>
      <c r="F453" s="226" t="s">
        <v>1264</v>
      </c>
      <c r="G453" s="226" t="s">
        <v>1290</v>
      </c>
      <c r="H453" s="226" t="s">
        <v>1264</v>
      </c>
      <c r="J453" s="228">
        <v>44012</v>
      </c>
      <c r="K453" s="226" t="str">
        <f t="shared" si="10"/>
        <v>EXT</v>
      </c>
    </row>
    <row r="454" spans="1:11" x14ac:dyDescent="0.35">
      <c r="A454" s="226" t="s">
        <v>2239</v>
      </c>
      <c r="B454" s="229" t="s">
        <v>731</v>
      </c>
      <c r="C454" s="229" t="s">
        <v>1265</v>
      </c>
      <c r="D454" s="226" t="s">
        <v>335</v>
      </c>
      <c r="E454" s="226" t="s">
        <v>595</v>
      </c>
      <c r="F454" s="226" t="s">
        <v>1265</v>
      </c>
      <c r="G454" s="226" t="s">
        <v>1266</v>
      </c>
      <c r="H454" s="226" t="s">
        <v>1251</v>
      </c>
      <c r="J454" s="228"/>
      <c r="K454" s="226" t="str">
        <f t="shared" si="10"/>
        <v>INT</v>
      </c>
    </row>
    <row r="455" spans="1:11" x14ac:dyDescent="0.35">
      <c r="A455" s="226" t="s">
        <v>2239</v>
      </c>
      <c r="B455" s="229" t="s">
        <v>731</v>
      </c>
      <c r="C455" s="229" t="s">
        <v>1267</v>
      </c>
      <c r="D455" s="226" t="s">
        <v>335</v>
      </c>
      <c r="E455" s="226" t="s">
        <v>595</v>
      </c>
      <c r="F455" s="226" t="s">
        <v>1267</v>
      </c>
      <c r="G455" s="226" t="s">
        <v>1268</v>
      </c>
      <c r="H455" s="226" t="s">
        <v>1251</v>
      </c>
      <c r="J455" s="228"/>
      <c r="K455" s="226" t="str">
        <f t="shared" si="10"/>
        <v>INT</v>
      </c>
    </row>
    <row r="456" spans="1:11" x14ac:dyDescent="0.35">
      <c r="A456" s="226" t="s">
        <v>2239</v>
      </c>
      <c r="B456" s="229" t="s">
        <v>593</v>
      </c>
      <c r="C456" s="229" t="s">
        <v>1269</v>
      </c>
      <c r="D456" s="226" t="s">
        <v>335</v>
      </c>
      <c r="E456" s="226" t="s">
        <v>595</v>
      </c>
      <c r="F456" s="226" t="s">
        <v>1269</v>
      </c>
      <c r="G456" s="226" t="s">
        <v>1270</v>
      </c>
      <c r="H456" s="226" t="s">
        <v>1291</v>
      </c>
      <c r="J456" s="228"/>
      <c r="K456" s="226" t="str">
        <f t="shared" si="10"/>
        <v>INT</v>
      </c>
    </row>
    <row r="457" spans="1:11" x14ac:dyDescent="0.35">
      <c r="A457" s="226" t="s">
        <v>2240</v>
      </c>
      <c r="B457" s="226" t="str">
        <f t="shared" ref="B457:B466" si="11">RIGHT(LEFT(C457,LEN(C457)-4),4)</f>
        <v>TEMP</v>
      </c>
      <c r="C457" s="226" t="s">
        <v>1210</v>
      </c>
      <c r="D457" s="226" t="s">
        <v>335</v>
      </c>
      <c r="E457" s="226" t="s">
        <v>595</v>
      </c>
      <c r="F457" s="226" t="s">
        <v>1210</v>
      </c>
      <c r="G457" s="230" t="s">
        <v>2241</v>
      </c>
      <c r="H457" s="226" t="s">
        <v>1211</v>
      </c>
      <c r="J457" s="228">
        <v>43830</v>
      </c>
      <c r="K457" s="226" t="str">
        <f t="shared" si="10"/>
        <v>INT</v>
      </c>
    </row>
    <row r="458" spans="1:11" x14ac:dyDescent="0.35">
      <c r="A458" s="226" t="s">
        <v>2240</v>
      </c>
      <c r="B458" s="226" t="str">
        <f t="shared" si="11"/>
        <v>TEMP</v>
      </c>
      <c r="C458" s="226" t="s">
        <v>1212</v>
      </c>
      <c r="D458" s="226" t="s">
        <v>335</v>
      </c>
      <c r="E458" s="226" t="s">
        <v>595</v>
      </c>
      <c r="F458" s="226" t="s">
        <v>1212</v>
      </c>
      <c r="G458" s="226" t="s">
        <v>1213</v>
      </c>
      <c r="H458" s="226" t="s">
        <v>1214</v>
      </c>
      <c r="J458" s="228">
        <v>44286</v>
      </c>
      <c r="K458" s="226" t="str">
        <f t="shared" si="10"/>
        <v>INT</v>
      </c>
    </row>
    <row r="459" spans="1:11" x14ac:dyDescent="0.35">
      <c r="A459" s="226" t="s">
        <v>2240</v>
      </c>
      <c r="B459" s="226" t="str">
        <f t="shared" si="11"/>
        <v>TEMP</v>
      </c>
      <c r="C459" s="226" t="s">
        <v>1215</v>
      </c>
      <c r="D459" s="226" t="s">
        <v>335</v>
      </c>
      <c r="E459" s="226" t="s">
        <v>595</v>
      </c>
      <c r="F459" s="226" t="s">
        <v>1215</v>
      </c>
      <c r="G459" s="226" t="s">
        <v>1216</v>
      </c>
      <c r="H459" s="226" t="s">
        <v>2242</v>
      </c>
      <c r="J459" s="228">
        <v>43204</v>
      </c>
      <c r="K459" s="226" t="str">
        <f t="shared" si="10"/>
        <v>INT</v>
      </c>
    </row>
    <row r="460" spans="1:11" x14ac:dyDescent="0.35">
      <c r="A460" s="226" t="s">
        <v>2240</v>
      </c>
      <c r="B460" s="226" t="str">
        <f t="shared" si="11"/>
        <v>PSAL</v>
      </c>
      <c r="C460" s="226" t="s">
        <v>1217</v>
      </c>
      <c r="D460" s="226" t="s">
        <v>335</v>
      </c>
      <c r="E460" s="226" t="s">
        <v>595</v>
      </c>
      <c r="F460" s="226" t="s">
        <v>1217</v>
      </c>
      <c r="G460" s="230" t="s">
        <v>2768</v>
      </c>
      <c r="H460" s="226" t="s">
        <v>1218</v>
      </c>
      <c r="J460" s="228">
        <v>44298</v>
      </c>
      <c r="K460" s="226" t="str">
        <f t="shared" si="10"/>
        <v>INT</v>
      </c>
    </row>
    <row r="461" spans="1:11" x14ac:dyDescent="0.35">
      <c r="A461" s="226" t="s">
        <v>2240</v>
      </c>
      <c r="B461" s="226" t="str">
        <f t="shared" si="11"/>
        <v>PSAL</v>
      </c>
      <c r="C461" s="226" t="s">
        <v>1219</v>
      </c>
      <c r="D461" s="226" t="s">
        <v>335</v>
      </c>
      <c r="E461" s="226" t="s">
        <v>595</v>
      </c>
      <c r="F461" s="226" t="s">
        <v>1219</v>
      </c>
      <c r="G461" s="226" t="s">
        <v>1220</v>
      </c>
      <c r="H461" s="226" t="s">
        <v>1221</v>
      </c>
      <c r="J461" s="228">
        <v>44286</v>
      </c>
      <c r="K461" s="226" t="str">
        <f t="shared" si="10"/>
        <v>INT</v>
      </c>
    </row>
    <row r="462" spans="1:11" x14ac:dyDescent="0.35">
      <c r="A462" s="226" t="s">
        <v>2240</v>
      </c>
      <c r="B462" s="226" t="str">
        <f t="shared" si="11"/>
        <v>PSAL</v>
      </c>
      <c r="C462" s="226" t="s">
        <v>1222</v>
      </c>
      <c r="D462" s="226" t="s">
        <v>335</v>
      </c>
      <c r="E462" s="226" t="s">
        <v>595</v>
      </c>
      <c r="F462" s="226" t="s">
        <v>1222</v>
      </c>
      <c r="G462" s="226" t="s">
        <v>1223</v>
      </c>
      <c r="H462" s="226" t="s">
        <v>2243</v>
      </c>
      <c r="J462" s="228">
        <v>43204</v>
      </c>
      <c r="K462" s="226" t="str">
        <f t="shared" si="10"/>
        <v>INT</v>
      </c>
    </row>
    <row r="463" spans="1:11" x14ac:dyDescent="0.35">
      <c r="A463" s="226" t="s">
        <v>2240</v>
      </c>
      <c r="B463" s="226" t="str">
        <f t="shared" si="11"/>
        <v>RVFL</v>
      </c>
      <c r="C463" s="226" t="s">
        <v>1224</v>
      </c>
      <c r="D463" s="226" t="s">
        <v>335</v>
      </c>
      <c r="E463" s="226" t="s">
        <v>595</v>
      </c>
      <c r="F463" s="226" t="s">
        <v>1224</v>
      </c>
      <c r="G463" s="230" t="s">
        <v>2244</v>
      </c>
      <c r="H463" s="226" t="s">
        <v>1225</v>
      </c>
      <c r="J463" s="274">
        <v>44286</v>
      </c>
      <c r="K463" s="226" t="str">
        <f t="shared" si="10"/>
        <v>INT</v>
      </c>
    </row>
    <row r="464" spans="1:11" x14ac:dyDescent="0.35">
      <c r="A464" s="226" t="s">
        <v>2240</v>
      </c>
      <c r="B464" s="226" t="str">
        <f t="shared" si="11"/>
        <v>WIND</v>
      </c>
      <c r="C464" s="226" t="s">
        <v>1226</v>
      </c>
      <c r="D464" s="226" t="s">
        <v>335</v>
      </c>
      <c r="E464" s="226" t="s">
        <v>595</v>
      </c>
      <c r="F464" s="226" t="s">
        <v>1226</v>
      </c>
      <c r="G464" s="226" t="s">
        <v>1227</v>
      </c>
      <c r="H464" s="226" t="s">
        <v>1228</v>
      </c>
      <c r="J464" s="274">
        <v>44286</v>
      </c>
      <c r="K464" s="226" t="str">
        <f t="shared" si="10"/>
        <v>INT</v>
      </c>
    </row>
    <row r="465" spans="1:11" x14ac:dyDescent="0.35">
      <c r="A465" s="226" t="s">
        <v>2240</v>
      </c>
      <c r="B465" s="226" t="str">
        <f t="shared" si="11"/>
        <v>WAVE</v>
      </c>
      <c r="C465" s="226" t="s">
        <v>1229</v>
      </c>
      <c r="D465" s="226" t="s">
        <v>335</v>
      </c>
      <c r="E465" s="226" t="s">
        <v>595</v>
      </c>
      <c r="F465" s="226" t="s">
        <v>1229</v>
      </c>
      <c r="G465" s="226" t="s">
        <v>1230</v>
      </c>
      <c r="H465" s="226" t="s">
        <v>1231</v>
      </c>
      <c r="J465" s="274">
        <v>44286</v>
      </c>
      <c r="K465" s="226" t="str">
        <f t="shared" si="10"/>
        <v>INT</v>
      </c>
    </row>
    <row r="466" spans="1:11" x14ac:dyDescent="0.35">
      <c r="A466" s="226" t="s">
        <v>2240</v>
      </c>
      <c r="B466" s="226" t="str">
        <f t="shared" si="11"/>
        <v>TSMA</v>
      </c>
      <c r="C466" s="226" t="s">
        <v>1232</v>
      </c>
      <c r="D466" s="226" t="s">
        <v>335</v>
      </c>
      <c r="E466" s="226" t="s">
        <v>595</v>
      </c>
      <c r="F466" s="226" t="s">
        <v>1232</v>
      </c>
      <c r="G466" s="230" t="s">
        <v>2769</v>
      </c>
      <c r="H466" s="226" t="s">
        <v>1233</v>
      </c>
      <c r="J466" s="228">
        <v>44358</v>
      </c>
      <c r="K466" s="226" t="str">
        <f t="shared" si="10"/>
        <v>INT</v>
      </c>
    </row>
    <row r="467" spans="1:11" x14ac:dyDescent="0.35">
      <c r="A467" s="226" t="s">
        <v>2240</v>
      </c>
      <c r="B467" s="226" t="s">
        <v>649</v>
      </c>
      <c r="C467" s="226" t="s">
        <v>1234</v>
      </c>
      <c r="D467" s="226" t="s">
        <v>335</v>
      </c>
      <c r="E467" s="226" t="s">
        <v>595</v>
      </c>
      <c r="F467" s="226" t="s">
        <v>1234</v>
      </c>
      <c r="G467" s="226" t="s">
        <v>2245</v>
      </c>
      <c r="H467" s="226" t="s">
        <v>1235</v>
      </c>
      <c r="J467" s="228">
        <v>43830</v>
      </c>
      <c r="K467" s="226" t="str">
        <f t="shared" si="10"/>
        <v>INT</v>
      </c>
    </row>
    <row r="468" spans="1:11" x14ac:dyDescent="0.35">
      <c r="A468" s="226" t="s">
        <v>2240</v>
      </c>
      <c r="B468" s="226" t="s">
        <v>649</v>
      </c>
      <c r="C468" s="226" t="s">
        <v>1236</v>
      </c>
      <c r="D468" s="226" t="s">
        <v>335</v>
      </c>
      <c r="E468" s="226" t="s">
        <v>595</v>
      </c>
      <c r="F468" s="226" t="s">
        <v>1236</v>
      </c>
      <c r="G468" s="230" t="s">
        <v>2246</v>
      </c>
      <c r="H468" s="226" t="s">
        <v>1237</v>
      </c>
      <c r="J468" s="228">
        <v>43100</v>
      </c>
      <c r="K468" s="226" t="str">
        <f t="shared" si="10"/>
        <v>INT</v>
      </c>
    </row>
    <row r="469" spans="1:11" x14ac:dyDescent="0.35">
      <c r="A469" s="226" t="s">
        <v>2240</v>
      </c>
      <c r="B469" s="226" t="s">
        <v>649</v>
      </c>
      <c r="C469" s="226" t="s">
        <v>2247</v>
      </c>
      <c r="D469" s="226" t="s">
        <v>335</v>
      </c>
      <c r="E469" s="226" t="s">
        <v>595</v>
      </c>
      <c r="F469" s="226" t="s">
        <v>1236</v>
      </c>
      <c r="G469" s="230" t="s">
        <v>2248</v>
      </c>
      <c r="H469" s="226" t="s">
        <v>1237</v>
      </c>
      <c r="J469" s="228">
        <v>43100</v>
      </c>
      <c r="K469" s="226" t="str">
        <f t="shared" si="10"/>
        <v>INT</v>
      </c>
    </row>
    <row r="470" spans="1:11" x14ac:dyDescent="0.35">
      <c r="A470" s="226" t="s">
        <v>2240</v>
      </c>
      <c r="B470" s="226" t="str">
        <f t="shared" ref="B470:B484" si="12">RIGHT(LEFT(C470,LEN(C470)-4),4)</f>
        <v>SLEV</v>
      </c>
      <c r="C470" s="226" t="s">
        <v>1238</v>
      </c>
      <c r="D470" s="226" t="s">
        <v>335</v>
      </c>
      <c r="E470" s="226" t="s">
        <v>595</v>
      </c>
      <c r="F470" s="226" t="s">
        <v>1238</v>
      </c>
      <c r="G470" s="230" t="s">
        <v>2770</v>
      </c>
      <c r="H470" s="226" t="s">
        <v>2249</v>
      </c>
      <c r="J470" s="228">
        <v>44350</v>
      </c>
      <c r="K470" s="226" t="str">
        <f t="shared" si="10"/>
        <v>INT</v>
      </c>
    </row>
    <row r="471" spans="1:11" x14ac:dyDescent="0.35">
      <c r="A471" s="226" t="s">
        <v>2240</v>
      </c>
      <c r="B471" s="226" t="str">
        <f t="shared" si="12"/>
        <v>SLEV</v>
      </c>
      <c r="C471" s="226" t="s">
        <v>1239</v>
      </c>
      <c r="D471" s="226" t="s">
        <v>335</v>
      </c>
      <c r="E471" s="226" t="s">
        <v>595</v>
      </c>
      <c r="F471" s="226" t="s">
        <v>1239</v>
      </c>
      <c r="G471" s="226" t="s">
        <v>1240</v>
      </c>
      <c r="H471" s="226" t="s">
        <v>1241</v>
      </c>
      <c r="J471" s="228">
        <v>41639</v>
      </c>
      <c r="K471" s="226" t="str">
        <f t="shared" si="10"/>
        <v>INT</v>
      </c>
    </row>
    <row r="472" spans="1:11" x14ac:dyDescent="0.35">
      <c r="A472" s="226" t="s">
        <v>2240</v>
      </c>
      <c r="B472" s="226" t="str">
        <f t="shared" si="12"/>
        <v>SLEV</v>
      </c>
      <c r="C472" s="226" t="s">
        <v>1242</v>
      </c>
      <c r="D472" s="226" t="s">
        <v>335</v>
      </c>
      <c r="E472" s="226" t="s">
        <v>595</v>
      </c>
      <c r="F472" s="226" t="s">
        <v>1242</v>
      </c>
      <c r="G472" s="226" t="s">
        <v>1243</v>
      </c>
      <c r="H472" s="226" t="s">
        <v>1244</v>
      </c>
      <c r="J472" s="228">
        <v>42735</v>
      </c>
      <c r="K472" s="226" t="str">
        <f t="shared" si="10"/>
        <v>INT</v>
      </c>
    </row>
    <row r="473" spans="1:11" x14ac:dyDescent="0.35">
      <c r="A473" s="226" t="s">
        <v>2240</v>
      </c>
      <c r="B473" s="226" t="str">
        <f t="shared" si="12"/>
        <v>SLEV</v>
      </c>
      <c r="C473" s="226" t="s">
        <v>1245</v>
      </c>
      <c r="D473" s="226" t="s">
        <v>335</v>
      </c>
      <c r="E473" s="226" t="s">
        <v>595</v>
      </c>
      <c r="F473" s="226" t="s">
        <v>1245</v>
      </c>
      <c r="G473" s="226" t="s">
        <v>2771</v>
      </c>
      <c r="H473" s="226" t="s">
        <v>1246</v>
      </c>
      <c r="J473" s="228">
        <v>44320</v>
      </c>
      <c r="K473" s="226" t="str">
        <f t="shared" si="10"/>
        <v>INT</v>
      </c>
    </row>
    <row r="474" spans="1:11" x14ac:dyDescent="0.35">
      <c r="A474" s="226" t="s">
        <v>2240</v>
      </c>
      <c r="B474" s="226" t="str">
        <f t="shared" si="12"/>
        <v>SLEV</v>
      </c>
      <c r="C474" s="226" t="s">
        <v>1247</v>
      </c>
      <c r="D474" s="226" t="s">
        <v>335</v>
      </c>
      <c r="E474" s="226" t="s">
        <v>595</v>
      </c>
      <c r="F474" s="226" t="s">
        <v>1247</v>
      </c>
      <c r="G474" s="230" t="s">
        <v>2772</v>
      </c>
      <c r="H474" s="226" t="s">
        <v>1248</v>
      </c>
      <c r="J474" s="228">
        <v>44320</v>
      </c>
      <c r="K474" s="226" t="str">
        <f t="shared" si="10"/>
        <v>INT</v>
      </c>
    </row>
    <row r="475" spans="1:11" x14ac:dyDescent="0.35">
      <c r="A475" s="226" t="s">
        <v>2240</v>
      </c>
      <c r="B475" s="226" t="str">
        <f t="shared" si="12"/>
        <v>SICE</v>
      </c>
      <c r="C475" s="226" t="s">
        <v>2250</v>
      </c>
      <c r="D475" s="226" t="s">
        <v>335</v>
      </c>
      <c r="E475" s="226" t="s">
        <v>595</v>
      </c>
      <c r="F475" s="226" t="str">
        <f>C475</f>
        <v>EP_MAP_SICE_001</v>
      </c>
      <c r="G475" s="230" t="s">
        <v>2251</v>
      </c>
      <c r="H475" s="226" t="s">
        <v>2252</v>
      </c>
      <c r="J475" s="274" t="s">
        <v>1440</v>
      </c>
      <c r="K475" s="226" t="str">
        <f t="shared" si="10"/>
        <v>INT</v>
      </c>
    </row>
    <row r="476" spans="1:11" x14ac:dyDescent="0.35">
      <c r="A476" s="226" t="s">
        <v>2240</v>
      </c>
      <c r="B476" s="226" t="str">
        <f t="shared" si="12"/>
        <v>SICE</v>
      </c>
      <c r="C476" s="226" t="s">
        <v>2253</v>
      </c>
      <c r="D476" s="226" t="s">
        <v>335</v>
      </c>
      <c r="E476" s="226" t="s">
        <v>595</v>
      </c>
      <c r="F476" s="226" t="str">
        <f t="shared" ref="F476:F480" si="13">C476</f>
        <v>EP_MAP_SICE_002</v>
      </c>
      <c r="G476" s="230" t="s">
        <v>2254</v>
      </c>
      <c r="H476" s="226" t="s">
        <v>2255</v>
      </c>
      <c r="J476" s="274" t="s">
        <v>1440</v>
      </c>
      <c r="K476" s="226" t="str">
        <f t="shared" si="10"/>
        <v>INT</v>
      </c>
    </row>
    <row r="477" spans="1:11" x14ac:dyDescent="0.35">
      <c r="A477" s="226" t="s">
        <v>2240</v>
      </c>
      <c r="B477" s="226" t="str">
        <f t="shared" si="12"/>
        <v>SICE</v>
      </c>
      <c r="C477" s="226" t="s">
        <v>2256</v>
      </c>
      <c r="D477" s="226" t="s">
        <v>335</v>
      </c>
      <c r="E477" s="226" t="s">
        <v>595</v>
      </c>
      <c r="F477" s="226" t="str">
        <f t="shared" si="13"/>
        <v>EP_MAP_SICE_003</v>
      </c>
      <c r="G477" s="230" t="s">
        <v>2257</v>
      </c>
      <c r="H477" s="226" t="s">
        <v>2258</v>
      </c>
      <c r="J477" s="274">
        <v>44286</v>
      </c>
      <c r="K477" s="226" t="str">
        <f t="shared" si="10"/>
        <v>INT</v>
      </c>
    </row>
    <row r="478" spans="1:11" x14ac:dyDescent="0.35">
      <c r="A478" s="226" t="s">
        <v>2240</v>
      </c>
      <c r="B478" s="226" t="str">
        <f t="shared" si="12"/>
        <v>SICE</v>
      </c>
      <c r="C478" s="226" t="s">
        <v>2259</v>
      </c>
      <c r="D478" s="226" t="s">
        <v>335</v>
      </c>
      <c r="E478" s="226" t="s">
        <v>595</v>
      </c>
      <c r="F478" s="226" t="str">
        <f t="shared" si="13"/>
        <v>EP_MAP_SICE_004</v>
      </c>
      <c r="G478" s="226" t="s">
        <v>2260</v>
      </c>
      <c r="H478" s="226" t="s">
        <v>2261</v>
      </c>
      <c r="J478" s="274">
        <v>44286</v>
      </c>
      <c r="K478" s="226" t="str">
        <f t="shared" si="10"/>
        <v>INT</v>
      </c>
    </row>
    <row r="479" spans="1:11" x14ac:dyDescent="0.35">
      <c r="A479" s="226" t="s">
        <v>2240</v>
      </c>
      <c r="B479" s="226" t="str">
        <f t="shared" si="12"/>
        <v>SICE</v>
      </c>
      <c r="C479" s="226" t="s">
        <v>2262</v>
      </c>
      <c r="D479" s="226" t="s">
        <v>335</v>
      </c>
      <c r="E479" s="226" t="s">
        <v>595</v>
      </c>
      <c r="F479" s="226" t="str">
        <f t="shared" si="13"/>
        <v>EP_MAP_SICE_005</v>
      </c>
      <c r="G479" s="226" t="s">
        <v>2260</v>
      </c>
      <c r="H479" s="226" t="s">
        <v>2263</v>
      </c>
      <c r="J479" s="274">
        <v>44286</v>
      </c>
      <c r="K479" s="226" t="str">
        <f t="shared" si="10"/>
        <v>INT</v>
      </c>
    </row>
    <row r="480" spans="1:11" x14ac:dyDescent="0.35">
      <c r="A480" s="226" t="s">
        <v>2240</v>
      </c>
      <c r="B480" s="226" t="str">
        <f t="shared" si="12"/>
        <v>SICE</v>
      </c>
      <c r="C480" s="226" t="s">
        <v>2264</v>
      </c>
      <c r="D480" s="226" t="s">
        <v>335</v>
      </c>
      <c r="E480" s="226" t="s">
        <v>595</v>
      </c>
      <c r="F480" s="226" t="str">
        <f t="shared" si="13"/>
        <v>EP_MAP_SICE_006</v>
      </c>
      <c r="G480" s="230" t="s">
        <v>2265</v>
      </c>
      <c r="H480" s="226" t="s">
        <v>2266</v>
      </c>
      <c r="J480" s="274">
        <v>44286</v>
      </c>
      <c r="K480" s="226" t="str">
        <f t="shared" si="10"/>
        <v>INT</v>
      </c>
    </row>
    <row r="481" spans="1:11" x14ac:dyDescent="0.35">
      <c r="A481" s="226" t="s">
        <v>2240</v>
      </c>
      <c r="B481" s="226" t="str">
        <f t="shared" si="12"/>
        <v>PSAL</v>
      </c>
      <c r="C481" s="226" t="s">
        <v>1249</v>
      </c>
      <c r="D481" s="226" t="s">
        <v>335</v>
      </c>
      <c r="E481" s="226" t="s">
        <v>595</v>
      </c>
      <c r="F481" s="226" t="s">
        <v>1249</v>
      </c>
      <c r="G481" s="226" t="s">
        <v>1250</v>
      </c>
      <c r="H481" s="226" t="s">
        <v>1251</v>
      </c>
      <c r="I481" s="228">
        <v>43983</v>
      </c>
      <c r="J481" s="228">
        <v>43465</v>
      </c>
      <c r="K481" s="226" t="str">
        <f t="shared" si="10"/>
        <v>INT</v>
      </c>
    </row>
    <row r="482" spans="1:11" x14ac:dyDescent="0.35">
      <c r="A482" s="226" t="s">
        <v>2240</v>
      </c>
      <c r="B482" s="226" t="str">
        <f t="shared" si="12"/>
        <v>RFVL</v>
      </c>
      <c r="C482" s="226" t="s">
        <v>1252</v>
      </c>
      <c r="D482" s="226" t="s">
        <v>335</v>
      </c>
      <c r="E482" s="226" t="s">
        <v>595</v>
      </c>
      <c r="F482" s="226" t="s">
        <v>1252</v>
      </c>
      <c r="G482" s="226" t="s">
        <v>1253</v>
      </c>
      <c r="H482" s="226" t="s">
        <v>2267</v>
      </c>
      <c r="I482" s="228">
        <v>43952</v>
      </c>
      <c r="J482" s="228">
        <v>43465</v>
      </c>
      <c r="K482" s="226" t="str">
        <f t="shared" si="10"/>
        <v>INT</v>
      </c>
    </row>
    <row r="483" spans="1:11" x14ac:dyDescent="0.35">
      <c r="A483" s="226" t="s">
        <v>2240</v>
      </c>
      <c r="B483" s="226" t="str">
        <f t="shared" si="12"/>
        <v>SLEV</v>
      </c>
      <c r="C483" s="226" t="s">
        <v>2268</v>
      </c>
      <c r="D483" s="226" t="s">
        <v>335</v>
      </c>
      <c r="E483" s="226" t="s">
        <v>595</v>
      </c>
      <c r="F483" s="226" t="str">
        <f>C483</f>
        <v>EP_MAP_SLEV_006</v>
      </c>
      <c r="G483" s="226" t="s">
        <v>2269</v>
      </c>
      <c r="H483" s="226" t="s">
        <v>2270</v>
      </c>
      <c r="I483" s="228">
        <v>44166</v>
      </c>
      <c r="J483" s="228">
        <v>43465</v>
      </c>
      <c r="K483" s="226" t="str">
        <f t="shared" si="10"/>
        <v>INT</v>
      </c>
    </row>
    <row r="484" spans="1:11" x14ac:dyDescent="0.35">
      <c r="A484" s="226" t="s">
        <v>2240</v>
      </c>
      <c r="B484" s="226" t="str">
        <f t="shared" si="12"/>
        <v>SLEV</v>
      </c>
      <c r="C484" s="226" t="s">
        <v>2271</v>
      </c>
      <c r="D484" s="226" t="s">
        <v>335</v>
      </c>
      <c r="E484" s="226" t="s">
        <v>595</v>
      </c>
      <c r="F484" s="226" t="str">
        <f>C484</f>
        <v>EP_MAP_SLEV_007</v>
      </c>
      <c r="G484" s="226" t="s">
        <v>2272</v>
      </c>
      <c r="H484" s="226" t="s">
        <v>2273</v>
      </c>
      <c r="I484" s="228">
        <v>44166</v>
      </c>
      <c r="J484" s="228">
        <v>43830</v>
      </c>
      <c r="K484" s="226" t="str">
        <f t="shared" si="10"/>
        <v>INT</v>
      </c>
    </row>
    <row r="485" spans="1:11" x14ac:dyDescent="0.35">
      <c r="A485" s="226" t="s">
        <v>2240</v>
      </c>
      <c r="B485" s="226" t="s">
        <v>731</v>
      </c>
      <c r="C485" s="226" t="s">
        <v>2773</v>
      </c>
      <c r="D485" s="226" t="s">
        <v>335</v>
      </c>
      <c r="E485" s="226" t="s">
        <v>595</v>
      </c>
      <c r="F485" s="226" t="str">
        <f t="shared" ref="F485:F486" si="14">C485</f>
        <v>EP_MAP_SAOD_001</v>
      </c>
      <c r="G485" s="230" t="s">
        <v>2774</v>
      </c>
      <c r="H485" s="226" t="s">
        <v>2775</v>
      </c>
      <c r="J485" s="228">
        <v>44377</v>
      </c>
      <c r="K485" s="226" t="str">
        <f t="shared" si="10"/>
        <v>INT</v>
      </c>
    </row>
    <row r="486" spans="1:11" x14ac:dyDescent="0.35">
      <c r="A486" s="226" t="s">
        <v>2240</v>
      </c>
      <c r="B486" s="226" t="s">
        <v>563</v>
      </c>
      <c r="C486" s="226" t="s">
        <v>2776</v>
      </c>
      <c r="D486" s="226" t="s">
        <v>335</v>
      </c>
      <c r="E486" s="226" t="s">
        <v>595</v>
      </c>
      <c r="F486" s="226" t="str">
        <f t="shared" si="14"/>
        <v>EP_MAP_TAOD_001</v>
      </c>
      <c r="G486" s="226" t="s">
        <v>2777</v>
      </c>
      <c r="H486" s="226" t="s">
        <v>2778</v>
      </c>
      <c r="J486" s="228">
        <v>44377</v>
      </c>
      <c r="K486" s="226" t="str">
        <f t="shared" si="10"/>
        <v>INT</v>
      </c>
    </row>
  </sheetData>
  <hyperlinks>
    <hyperlink ref="G453" r:id="rId1"/>
    <hyperlink ref="G457" r:id="rId2"/>
    <hyperlink ref="G460" r:id="rId3"/>
    <hyperlink ref="G463" r:id="rId4"/>
    <hyperlink ref="G468" r:id="rId5"/>
    <hyperlink ref="G469" r:id="rId6"/>
    <hyperlink ref="G480" r:id="rId7"/>
    <hyperlink ref="G475" r:id="rId8"/>
    <hyperlink ref="G476" r:id="rId9"/>
    <hyperlink ref="G477" r:id="rId10"/>
    <hyperlink ref="G485" r:id="rId11"/>
    <hyperlink ref="G470" r:id="rId12"/>
    <hyperlink ref="G474" r:id="rId13"/>
    <hyperlink ref="G466" r:id="rId14"/>
  </hyperlinks>
  <pageMargins left="0.75" right="0.75" top="1" bottom="1" header="0.5" footer="0.5"/>
  <legacyDrawing r:id="rId1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84"/>
  <sheetViews>
    <sheetView tabSelected="1" topLeftCell="A50" zoomScale="70" zoomScaleNormal="70" workbookViewId="0">
      <pane xSplit="1" topLeftCell="B1" activePane="topRight" state="frozen"/>
      <selection activeCell="A36" sqref="A36"/>
      <selection pane="topRight" activeCell="I54" sqref="I54"/>
    </sheetView>
  </sheetViews>
  <sheetFormatPr defaultColWidth="8.81640625" defaultRowHeight="16.5" x14ac:dyDescent="0.45"/>
  <cols>
    <col min="1" max="1" width="52" style="142" customWidth="1"/>
    <col min="2" max="2" width="26.36328125" style="81" bestFit="1" customWidth="1"/>
    <col min="3" max="3" width="22.453125" style="81" customWidth="1"/>
    <col min="4" max="4" width="23.453125" style="81" customWidth="1"/>
    <col min="5" max="5" width="14.36328125" style="81" customWidth="1"/>
    <col min="6" max="6" width="14.6328125" style="81" bestFit="1" customWidth="1"/>
    <col min="7" max="7" width="22.6328125" style="81" customWidth="1"/>
    <col min="8" max="8" width="15.453125" style="157" customWidth="1"/>
    <col min="9" max="9" width="17.81640625" style="81" customWidth="1"/>
    <col min="10" max="10" width="14.453125" style="81" customWidth="1"/>
    <col min="11" max="11" width="15.453125" style="157" customWidth="1"/>
    <col min="12" max="13" width="15.1796875" style="81" customWidth="1"/>
    <col min="14" max="14" width="15.1796875" style="157" customWidth="1"/>
    <col min="15" max="15" width="14.81640625" style="81" customWidth="1"/>
    <col min="16" max="16" width="15.1796875" style="81" customWidth="1"/>
    <col min="17" max="17" width="15.1796875" style="157" customWidth="1"/>
    <col min="18" max="18" width="16.1796875" style="81" customWidth="1"/>
    <col min="19" max="19" width="17.6328125" style="81" customWidth="1"/>
    <col min="20" max="20" width="14.36328125" style="157" customWidth="1"/>
    <col min="21" max="21" width="17.6328125" style="81" customWidth="1"/>
    <col min="22" max="16384" width="8.81640625" style="81"/>
  </cols>
  <sheetData>
    <row r="1" spans="1:20" ht="18" x14ac:dyDescent="0.45">
      <c r="A1" s="143" t="s">
        <v>266</v>
      </c>
      <c r="B1" s="14"/>
      <c r="C1" s="14"/>
      <c r="D1" s="15"/>
      <c r="E1" s="15"/>
      <c r="F1" s="15"/>
      <c r="G1" s="15"/>
      <c r="H1" s="178"/>
      <c r="I1" s="15"/>
      <c r="J1" s="15"/>
      <c r="K1" s="178"/>
      <c r="L1" s="15"/>
      <c r="M1" s="15"/>
    </row>
    <row r="2" spans="1:20" ht="18" x14ac:dyDescent="0.45">
      <c r="A2" s="138" t="s">
        <v>217</v>
      </c>
      <c r="B2" s="14"/>
      <c r="C2" s="14"/>
      <c r="D2" s="15"/>
      <c r="E2" s="15"/>
      <c r="F2" s="15"/>
      <c r="G2" s="15"/>
      <c r="H2" s="178"/>
      <c r="I2" s="15"/>
      <c r="J2" s="15"/>
      <c r="K2" s="178"/>
      <c r="L2" s="15"/>
      <c r="M2" s="15"/>
    </row>
    <row r="3" spans="1:20" ht="18" x14ac:dyDescent="0.45">
      <c r="A3" s="138" t="s">
        <v>189</v>
      </c>
      <c r="B3" s="14"/>
      <c r="C3" s="14"/>
      <c r="D3" s="15"/>
      <c r="E3" s="15"/>
      <c r="F3" s="15"/>
      <c r="G3" s="15"/>
      <c r="H3" s="178"/>
      <c r="I3" s="15"/>
      <c r="J3" s="15"/>
      <c r="K3" s="178"/>
      <c r="L3" s="15"/>
      <c r="M3" s="15"/>
    </row>
    <row r="4" spans="1:20" s="72" customFormat="1" ht="15" x14ac:dyDescent="0.4">
      <c r="A4" s="138" t="s">
        <v>215</v>
      </c>
      <c r="H4" s="155"/>
      <c r="K4" s="155"/>
      <c r="N4" s="155"/>
      <c r="Q4" s="155"/>
      <c r="T4" s="155"/>
    </row>
    <row r="5" spans="1:20" s="56" customFormat="1" ht="14.5" x14ac:dyDescent="0.4">
      <c r="A5" s="144" t="s">
        <v>267</v>
      </c>
      <c r="H5" s="170"/>
      <c r="K5" s="170"/>
      <c r="N5" s="170"/>
      <c r="Q5" s="170"/>
      <c r="T5" s="170"/>
    </row>
    <row r="6" spans="1:20" s="137" customFormat="1" ht="43.5" x14ac:dyDescent="0.4">
      <c r="A6" s="145" t="s">
        <v>37</v>
      </c>
      <c r="B6" s="134" t="s">
        <v>38</v>
      </c>
      <c r="C6" s="135" t="s">
        <v>225</v>
      </c>
      <c r="D6" s="135" t="s">
        <v>226</v>
      </c>
      <c r="E6" s="136" t="s">
        <v>1292</v>
      </c>
      <c r="F6" s="30" t="s">
        <v>1293</v>
      </c>
      <c r="G6" s="30"/>
      <c r="H6" s="179"/>
      <c r="I6" s="30"/>
      <c r="J6" s="30"/>
      <c r="K6" s="179"/>
      <c r="L6" s="30"/>
      <c r="M6" s="30"/>
      <c r="N6" s="171"/>
      <c r="Q6" s="171"/>
      <c r="T6" s="171"/>
    </row>
    <row r="7" spans="1:20" s="132" customFormat="1" x14ac:dyDescent="0.4">
      <c r="A7" s="148">
        <v>44384</v>
      </c>
      <c r="B7" s="130" t="s">
        <v>6</v>
      </c>
      <c r="C7" s="130">
        <f>COUNTIF(Products20210706!K:K,"INT")</f>
        <v>302</v>
      </c>
      <c r="D7" s="131">
        <f>COUNTIF(Products20210706!K:K,"EXT")</f>
        <v>183</v>
      </c>
      <c r="E7" s="133">
        <f>C7+D7</f>
        <v>485</v>
      </c>
      <c r="F7" s="62">
        <v>431</v>
      </c>
      <c r="G7" s="62"/>
      <c r="H7" s="180"/>
      <c r="I7" s="62"/>
      <c r="J7" s="62"/>
      <c r="K7" s="180"/>
      <c r="L7" s="62"/>
      <c r="M7" s="62"/>
      <c r="N7" s="172"/>
      <c r="Q7" s="172"/>
      <c r="T7" s="172"/>
    </row>
    <row r="8" spans="1:20" x14ac:dyDescent="0.45">
      <c r="A8" s="146"/>
      <c r="B8" s="30"/>
      <c r="C8" s="30"/>
      <c r="D8" s="30"/>
      <c r="E8" s="30"/>
      <c r="F8" s="30"/>
      <c r="G8" s="30"/>
    </row>
    <row r="9" spans="1:20" ht="73" x14ac:dyDescent="0.45">
      <c r="A9" s="25" t="s">
        <v>227</v>
      </c>
      <c r="B9" s="63" t="s">
        <v>139</v>
      </c>
      <c r="C9" s="63" t="s">
        <v>138</v>
      </c>
      <c r="D9" s="63" t="s">
        <v>246</v>
      </c>
      <c r="E9" s="57" t="s">
        <v>299</v>
      </c>
      <c r="F9" s="57" t="s">
        <v>308</v>
      </c>
      <c r="G9" s="32" t="s">
        <v>300</v>
      </c>
      <c r="H9" s="181" t="s">
        <v>301</v>
      </c>
      <c r="I9" s="222" t="s">
        <v>1442</v>
      </c>
    </row>
    <row r="10" spans="1:20" x14ac:dyDescent="0.45">
      <c r="A10" s="129" t="s">
        <v>316</v>
      </c>
      <c r="B10" s="11" t="s">
        <v>2779</v>
      </c>
      <c r="C10" s="11" t="s">
        <v>2780</v>
      </c>
      <c r="D10" s="11" t="s">
        <v>2781</v>
      </c>
      <c r="E10" s="11">
        <f>COUNTIF(Products20210706!B:B,"TEMP")+COUNTIF(Products20210706!B:B,"MULTI")</f>
        <v>81</v>
      </c>
      <c r="F10" s="11">
        <v>65</v>
      </c>
      <c r="G10" s="182">
        <f>(E10-F10)/F10</f>
        <v>0.24615384615384617</v>
      </c>
      <c r="H10" s="11">
        <f>'1(Data)'!E10</f>
        <v>215</v>
      </c>
    </row>
    <row r="11" spans="1:20" x14ac:dyDescent="0.45">
      <c r="A11" s="129" t="s">
        <v>317</v>
      </c>
      <c r="B11" s="11" t="s">
        <v>2779</v>
      </c>
      <c r="C11" s="11" t="s">
        <v>2780</v>
      </c>
      <c r="D11" s="11" t="s">
        <v>2781</v>
      </c>
      <c r="E11" s="11">
        <f>COUNTIF(Products20210706!B:B,"PSAL")+COUNTIF(Products20210706!B:B,"MULTI")</f>
        <v>51</v>
      </c>
      <c r="F11" s="11">
        <v>37</v>
      </c>
      <c r="G11" s="182">
        <f t="shared" ref="G11:G21" si="0">(E11-F11)/F11</f>
        <v>0.3783783783783784</v>
      </c>
      <c r="H11" s="11">
        <f>'1(Data)'!E11</f>
        <v>466</v>
      </c>
    </row>
    <row r="12" spans="1:20" x14ac:dyDescent="0.45">
      <c r="A12" s="129" t="s">
        <v>318</v>
      </c>
      <c r="B12" s="11" t="s">
        <v>2779</v>
      </c>
      <c r="C12" s="11" t="s">
        <v>2780</v>
      </c>
      <c r="D12" s="11" t="s">
        <v>2781</v>
      </c>
      <c r="E12" s="11">
        <f>COUNTIF(Products20210706!B:B,"HCXX")</f>
        <v>84</v>
      </c>
      <c r="F12" s="11">
        <v>62</v>
      </c>
      <c r="G12" s="182">
        <f t="shared" si="0"/>
        <v>0.35483870967741937</v>
      </c>
      <c r="H12" s="11">
        <f>'1(Data)'!E12</f>
        <v>269.02</v>
      </c>
    </row>
    <row r="13" spans="1:20" x14ac:dyDescent="0.45">
      <c r="A13" s="129" t="s">
        <v>319</v>
      </c>
      <c r="B13" s="11" t="s">
        <v>2779</v>
      </c>
      <c r="C13" s="11" t="s">
        <v>2780</v>
      </c>
      <c r="D13" s="11" t="s">
        <v>2781</v>
      </c>
      <c r="E13" s="11">
        <f>COUNTIF(Products20210706!B:B,"OPTS")</f>
        <v>15</v>
      </c>
      <c r="F13" s="11">
        <v>12</v>
      </c>
      <c r="G13" s="182">
        <f t="shared" si="0"/>
        <v>0.25</v>
      </c>
      <c r="H13" s="11">
        <f>'1(Data)'!E13</f>
        <v>27.16</v>
      </c>
    </row>
    <row r="14" spans="1:20" x14ac:dyDescent="0.45">
      <c r="A14" s="129" t="s">
        <v>320</v>
      </c>
      <c r="B14" s="11" t="s">
        <v>2779</v>
      </c>
      <c r="C14" s="11" t="s">
        <v>2780</v>
      </c>
      <c r="D14" s="11" t="s">
        <v>2781</v>
      </c>
      <c r="E14" s="11">
        <f>COUNTIF(Products20210706!B:B,"SLEV")</f>
        <v>41</v>
      </c>
      <c r="F14" s="11">
        <v>40</v>
      </c>
      <c r="G14" s="182">
        <f t="shared" si="0"/>
        <v>2.5000000000000001E-2</v>
      </c>
      <c r="H14" s="11">
        <f>'1(Data)'!E14</f>
        <v>90.64</v>
      </c>
    </row>
    <row r="15" spans="1:20" x14ac:dyDescent="0.45">
      <c r="A15" s="129" t="s">
        <v>321</v>
      </c>
      <c r="B15" s="11" t="s">
        <v>2779</v>
      </c>
      <c r="C15" s="11" t="s">
        <v>2780</v>
      </c>
      <c r="D15" s="11" t="s">
        <v>2781</v>
      </c>
      <c r="E15" s="11">
        <f>COUNTIF(Products20210706!B:B,"ATMO")+COUNTIF(Products20210706!B:B,"MULTI")</f>
        <v>39</v>
      </c>
      <c r="F15" s="11">
        <v>30</v>
      </c>
      <c r="G15" s="182">
        <f t="shared" si="0"/>
        <v>0.3</v>
      </c>
      <c r="H15" s="11">
        <f>'1(Data)'!E15</f>
        <v>252.36</v>
      </c>
    </row>
    <row r="16" spans="1:20" x14ac:dyDescent="0.45">
      <c r="A16" s="129" t="s">
        <v>322</v>
      </c>
      <c r="B16" s="11" t="s">
        <v>2779</v>
      </c>
      <c r="C16" s="11" t="s">
        <v>2780</v>
      </c>
      <c r="D16" s="11" t="s">
        <v>2781</v>
      </c>
      <c r="E16" s="11">
        <f>COUNTIF(Products20210706!B:B,"BGC")</f>
        <v>106</v>
      </c>
      <c r="F16" s="11">
        <v>96</v>
      </c>
      <c r="G16" s="182">
        <f t="shared" si="0"/>
        <v>0.10416666666666667</v>
      </c>
      <c r="H16" s="11">
        <f>'1(Data)'!E16</f>
        <v>106.5</v>
      </c>
    </row>
    <row r="17" spans="1:20" x14ac:dyDescent="0.45">
      <c r="A17" s="129" t="s">
        <v>323</v>
      </c>
      <c r="B17" s="11" t="s">
        <v>2779</v>
      </c>
      <c r="C17" s="11" t="s">
        <v>2780</v>
      </c>
      <c r="D17" s="11" t="s">
        <v>2781</v>
      </c>
      <c r="E17" s="11">
        <f>COUNTIF(Products20210706!B:B,"WAVE")</f>
        <v>54</v>
      </c>
      <c r="F17" s="11">
        <v>54</v>
      </c>
      <c r="G17" s="182">
        <f t="shared" si="0"/>
        <v>0</v>
      </c>
      <c r="H17" s="11">
        <f>'1(Data)'!E17</f>
        <v>90.23</v>
      </c>
    </row>
    <row r="18" spans="1:20" x14ac:dyDescent="0.45">
      <c r="A18" s="129" t="s">
        <v>324</v>
      </c>
      <c r="B18" s="11" t="s">
        <v>2779</v>
      </c>
      <c r="C18" s="11" t="s">
        <v>2780</v>
      </c>
      <c r="D18" s="11" t="s">
        <v>2781</v>
      </c>
      <c r="E18" s="11">
        <f>COUNTIF(Products20210706!B:B,"WIND")</f>
        <v>22</v>
      </c>
      <c r="F18" s="11">
        <v>22</v>
      </c>
      <c r="G18" s="182">
        <f t="shared" si="0"/>
        <v>0</v>
      </c>
      <c r="H18" s="11">
        <f>'1(Data)'!E18</f>
        <v>336.41</v>
      </c>
    </row>
    <row r="19" spans="1:20" x14ac:dyDescent="0.45">
      <c r="A19" s="129" t="s">
        <v>325</v>
      </c>
      <c r="B19" s="11" t="s">
        <v>2779</v>
      </c>
      <c r="C19" s="11" t="s">
        <v>2780</v>
      </c>
      <c r="D19" s="11" t="s">
        <v>2781</v>
      </c>
      <c r="E19" s="11">
        <f>COUNTIF(Products20210706!B:B,"RVFL")</f>
        <v>7</v>
      </c>
      <c r="F19" s="11">
        <v>8</v>
      </c>
      <c r="G19" s="182">
        <f t="shared" si="0"/>
        <v>-0.125</v>
      </c>
      <c r="H19" s="11">
        <f>'1(Data)'!E19</f>
        <v>72.34</v>
      </c>
    </row>
    <row r="20" spans="1:20" x14ac:dyDescent="0.45">
      <c r="A20" s="129" t="s">
        <v>326</v>
      </c>
      <c r="B20" s="11" t="s">
        <v>2779</v>
      </c>
      <c r="C20" s="11" t="s">
        <v>2780</v>
      </c>
      <c r="D20" s="11" t="s">
        <v>2781</v>
      </c>
      <c r="E20" s="11">
        <f>COUNTIF(Products20210706!B:B,"UWNO")</f>
        <v>15</v>
      </c>
      <c r="F20" s="11">
        <v>15</v>
      </c>
      <c r="G20" s="182">
        <f t="shared" si="0"/>
        <v>0</v>
      </c>
      <c r="H20" s="11">
        <f>'1(Data)'!E20</f>
        <v>7</v>
      </c>
    </row>
    <row r="21" spans="1:20" x14ac:dyDescent="0.45">
      <c r="A21" s="129" t="s">
        <v>327</v>
      </c>
      <c r="B21" s="11" t="s">
        <v>2779</v>
      </c>
      <c r="C21" s="11" t="s">
        <v>2780</v>
      </c>
      <c r="D21" s="11" t="s">
        <v>2781</v>
      </c>
      <c r="E21" s="11">
        <f>COUNTIF(Products20210706!B:B,"SICE")</f>
        <v>6</v>
      </c>
      <c r="F21" s="11">
        <v>6</v>
      </c>
      <c r="G21" s="182">
        <f t="shared" si="0"/>
        <v>0</v>
      </c>
      <c r="H21" s="11">
        <v>282</v>
      </c>
      <c r="I21" s="220"/>
    </row>
    <row r="22" spans="1:20" customFormat="1" ht="14.5" x14ac:dyDescent="0.35">
      <c r="A22" s="139"/>
      <c r="H22" s="173"/>
      <c r="K22" s="173"/>
      <c r="N22" s="173"/>
      <c r="Q22" s="173"/>
      <c r="T22" s="173"/>
    </row>
    <row r="23" spans="1:20" customFormat="1" ht="18" x14ac:dyDescent="0.5">
      <c r="A23" s="139"/>
      <c r="B23" s="292" t="s">
        <v>298</v>
      </c>
      <c r="C23" s="293"/>
      <c r="D23" s="293"/>
      <c r="E23" s="293"/>
      <c r="F23" s="293"/>
      <c r="G23" s="293"/>
      <c r="H23" s="293"/>
      <c r="I23" s="293"/>
      <c r="J23" s="293"/>
      <c r="K23" s="293"/>
      <c r="L23" s="293"/>
      <c r="M23" s="293"/>
      <c r="N23" s="293"/>
      <c r="O23" s="297"/>
      <c r="Q23" s="173"/>
      <c r="T23" s="173"/>
    </row>
    <row r="24" spans="1:20" customFormat="1" ht="15" x14ac:dyDescent="0.4">
      <c r="A24" s="139"/>
      <c r="B24" s="294" t="s">
        <v>261</v>
      </c>
      <c r="C24" s="295"/>
      <c r="D24" s="294" t="s">
        <v>129</v>
      </c>
      <c r="E24" s="295"/>
      <c r="F24" s="294" t="s">
        <v>118</v>
      </c>
      <c r="G24" s="295"/>
      <c r="H24" s="294" t="s">
        <v>119</v>
      </c>
      <c r="I24" s="295"/>
      <c r="J24" s="294" t="s">
        <v>120</v>
      </c>
      <c r="K24" s="295"/>
      <c r="L24" s="294" t="s">
        <v>121</v>
      </c>
      <c r="M24" s="295"/>
      <c r="N24" s="294" t="s">
        <v>122</v>
      </c>
      <c r="O24" s="295"/>
      <c r="Q24" s="173"/>
      <c r="T24" s="173"/>
    </row>
    <row r="25" spans="1:20" customFormat="1" ht="43.5" x14ac:dyDescent="0.4">
      <c r="A25" s="25" t="s">
        <v>227</v>
      </c>
      <c r="B25" s="5" t="s">
        <v>257</v>
      </c>
      <c r="C25" s="5" t="s">
        <v>260</v>
      </c>
      <c r="D25" s="5" t="s">
        <v>257</v>
      </c>
      <c r="E25" s="5" t="s">
        <v>260</v>
      </c>
      <c r="F25" s="5" t="s">
        <v>257</v>
      </c>
      <c r="G25" s="5" t="s">
        <v>260</v>
      </c>
      <c r="H25" s="159" t="s">
        <v>257</v>
      </c>
      <c r="I25" s="5" t="s">
        <v>260</v>
      </c>
      <c r="J25" s="5" t="s">
        <v>257</v>
      </c>
      <c r="K25" s="159" t="s">
        <v>260</v>
      </c>
      <c r="L25" s="5" t="s">
        <v>257</v>
      </c>
      <c r="M25" s="5" t="s">
        <v>260</v>
      </c>
      <c r="N25" s="159" t="s">
        <v>257</v>
      </c>
      <c r="O25" s="5" t="s">
        <v>260</v>
      </c>
      <c r="Q25" s="173"/>
      <c r="T25" s="173"/>
    </row>
    <row r="26" spans="1:20" customFormat="1" ht="15" x14ac:dyDescent="0.4">
      <c r="A26" s="13" t="s">
        <v>1333</v>
      </c>
      <c r="B26" s="49"/>
      <c r="C26" s="49"/>
      <c r="D26" s="49"/>
      <c r="E26" s="49"/>
      <c r="F26" s="49"/>
      <c r="G26" s="49"/>
      <c r="H26" s="174"/>
      <c r="I26" s="49"/>
      <c r="J26" s="49"/>
      <c r="K26" s="174"/>
      <c r="L26" s="49"/>
      <c r="M26" s="49"/>
      <c r="N26" s="174"/>
      <c r="O26" s="49"/>
      <c r="Q26" s="173"/>
      <c r="T26" s="173"/>
    </row>
    <row r="27" spans="1:20" customFormat="1" ht="15" x14ac:dyDescent="0.4">
      <c r="A27" s="13"/>
      <c r="B27" s="49"/>
      <c r="C27" s="49"/>
      <c r="D27" s="49"/>
      <c r="E27" s="49"/>
      <c r="F27" s="49"/>
      <c r="G27" s="49"/>
      <c r="H27" s="174"/>
      <c r="I27" s="49"/>
      <c r="J27" s="49"/>
      <c r="K27" s="174"/>
      <c r="L27" s="49"/>
      <c r="M27" s="49"/>
      <c r="N27" s="174"/>
      <c r="O27" s="49"/>
      <c r="Q27" s="173"/>
      <c r="T27" s="173"/>
    </row>
    <row r="28" spans="1:20" s="16" customFormat="1" ht="14.5" x14ac:dyDescent="0.4">
      <c r="A28" s="143" t="s">
        <v>116</v>
      </c>
      <c r="H28" s="175"/>
      <c r="K28" s="175"/>
      <c r="N28" s="175"/>
      <c r="Q28" s="175"/>
      <c r="T28" s="175"/>
    </row>
    <row r="29" spans="1:20" x14ac:dyDescent="0.45">
      <c r="A29" s="147" t="s">
        <v>245</v>
      </c>
      <c r="B29" s="7"/>
      <c r="C29" s="7"/>
      <c r="D29" s="8"/>
      <c r="E29" s="8"/>
      <c r="F29" s="8"/>
      <c r="G29" s="8"/>
      <c r="H29" s="156"/>
      <c r="I29" s="8"/>
      <c r="J29" s="8"/>
      <c r="K29" s="156"/>
      <c r="L29" s="8"/>
      <c r="M29" s="8"/>
    </row>
    <row r="30" spans="1:20" x14ac:dyDescent="0.45">
      <c r="A30" s="147" t="s">
        <v>50</v>
      </c>
      <c r="B30" s="7"/>
      <c r="C30" s="7"/>
      <c r="D30" s="8"/>
      <c r="E30" s="8"/>
      <c r="F30" s="8"/>
      <c r="G30" s="8"/>
      <c r="H30" s="156"/>
      <c r="I30" s="8"/>
      <c r="J30" s="8"/>
      <c r="K30" s="156"/>
      <c r="L30" s="8"/>
      <c r="M30" s="8"/>
    </row>
    <row r="31" spans="1:20" x14ac:dyDescent="0.45">
      <c r="A31" s="147" t="s">
        <v>295</v>
      </c>
      <c r="B31" s="7"/>
      <c r="C31" s="7"/>
      <c r="D31" s="8"/>
      <c r="E31" s="8"/>
      <c r="F31" s="8"/>
      <c r="G31" s="8"/>
      <c r="H31" s="156"/>
      <c r="I31" s="8"/>
      <c r="J31" s="8"/>
      <c r="K31" s="156"/>
      <c r="L31" s="8"/>
      <c r="M31" s="8"/>
    </row>
    <row r="32" spans="1:20" x14ac:dyDescent="0.45">
      <c r="A32" s="147" t="s">
        <v>296</v>
      </c>
    </row>
    <row r="33" spans="1:20" x14ac:dyDescent="0.45">
      <c r="A33" s="147" t="s">
        <v>297</v>
      </c>
      <c r="B33" s="7"/>
      <c r="C33" s="7"/>
      <c r="D33" s="8"/>
      <c r="E33" s="8"/>
      <c r="F33" s="8"/>
      <c r="G33" s="8"/>
      <c r="H33" s="156"/>
      <c r="I33" s="8"/>
      <c r="J33" s="8"/>
      <c r="K33" s="156"/>
      <c r="L33" s="8"/>
      <c r="M33" s="8"/>
    </row>
    <row r="34" spans="1:20" s="46" customFormat="1" x14ac:dyDescent="0.4">
      <c r="A34" s="147" t="s">
        <v>192</v>
      </c>
      <c r="B34" s="51"/>
      <c r="C34" s="51"/>
      <c r="D34" s="51"/>
      <c r="H34" s="176"/>
      <c r="K34" s="176"/>
      <c r="N34" s="176"/>
      <c r="Q34" s="176"/>
      <c r="T34" s="176"/>
    </row>
    <row r="35" spans="1:20" x14ac:dyDescent="0.45">
      <c r="A35" s="147" t="s">
        <v>259</v>
      </c>
      <c r="B35" s="7"/>
      <c r="C35" s="7"/>
      <c r="D35" s="8"/>
      <c r="E35" s="8"/>
      <c r="F35" s="8"/>
      <c r="G35" s="8"/>
      <c r="H35" s="156"/>
      <c r="I35" s="8"/>
      <c r="J35" s="8"/>
      <c r="K35" s="156"/>
      <c r="L35" s="8"/>
      <c r="M35" s="8"/>
    </row>
    <row r="36" spans="1:20" x14ac:dyDescent="0.45">
      <c r="A36" s="147" t="s">
        <v>293</v>
      </c>
      <c r="B36" s="85"/>
      <c r="C36" s="85"/>
      <c r="D36" s="85"/>
      <c r="E36" s="85"/>
      <c r="F36" s="85"/>
      <c r="G36" s="85"/>
      <c r="H36" s="183"/>
      <c r="I36" s="85"/>
      <c r="J36" s="85"/>
      <c r="K36" s="183"/>
      <c r="L36" s="85"/>
      <c r="M36" s="85"/>
    </row>
    <row r="37" spans="1:20" x14ac:dyDescent="0.45">
      <c r="A37" s="140"/>
      <c r="B37" s="85"/>
      <c r="C37" s="85"/>
      <c r="D37" s="85"/>
      <c r="E37" s="85"/>
      <c r="F37" s="85"/>
      <c r="G37" s="85"/>
      <c r="H37" s="183"/>
      <c r="I37" s="85"/>
      <c r="J37" s="85"/>
      <c r="K37" s="183"/>
      <c r="L37" s="85"/>
      <c r="M37" s="85"/>
    </row>
    <row r="38" spans="1:20" x14ac:dyDescent="0.45">
      <c r="A38" s="147"/>
      <c r="B38" s="7"/>
      <c r="C38" s="8"/>
      <c r="D38" s="8"/>
      <c r="E38" s="8"/>
      <c r="F38" s="8"/>
      <c r="G38" s="8"/>
      <c r="H38" s="156"/>
      <c r="I38" s="8"/>
      <c r="J38" s="8"/>
      <c r="K38" s="156"/>
      <c r="L38" s="8"/>
      <c r="M38" s="8"/>
    </row>
    <row r="39" spans="1:20" s="56" customFormat="1" ht="14.5" x14ac:dyDescent="0.4">
      <c r="A39" s="144" t="s">
        <v>268</v>
      </c>
      <c r="H39" s="170"/>
      <c r="K39" s="170"/>
      <c r="N39" s="170"/>
      <c r="Q39" s="170"/>
      <c r="T39" s="170"/>
    </row>
    <row r="40" spans="1:20" x14ac:dyDescent="0.45">
      <c r="A40" s="141" t="s">
        <v>37</v>
      </c>
      <c r="B40" s="168" t="s">
        <v>38</v>
      </c>
      <c r="C40" s="168" t="s">
        <v>2301</v>
      </c>
      <c r="D40" s="8"/>
      <c r="E40" s="8"/>
      <c r="F40" s="8"/>
      <c r="G40" s="8"/>
      <c r="H40" s="156"/>
      <c r="I40" s="8"/>
      <c r="J40" s="8"/>
      <c r="K40" s="179"/>
      <c r="L40" s="30"/>
      <c r="M40" s="15"/>
    </row>
    <row r="41" spans="1:20" x14ac:dyDescent="0.45">
      <c r="A41" s="148">
        <v>44384</v>
      </c>
      <c r="B41" s="33" t="s">
        <v>6</v>
      </c>
      <c r="C41" s="49" t="s">
        <v>2302</v>
      </c>
      <c r="D41" s="8"/>
      <c r="E41" s="8"/>
      <c r="F41" s="8"/>
      <c r="G41" s="8"/>
      <c r="H41" s="156"/>
      <c r="I41" s="26"/>
      <c r="J41" s="15"/>
      <c r="K41" s="178"/>
      <c r="M41" s="15"/>
    </row>
    <row r="42" spans="1:20" x14ac:dyDescent="0.45">
      <c r="D42" s="294" t="s">
        <v>130</v>
      </c>
      <c r="E42" s="296"/>
      <c r="F42" s="296"/>
      <c r="G42" s="296"/>
      <c r="H42" s="295"/>
      <c r="I42" s="294" t="s">
        <v>140</v>
      </c>
      <c r="J42" s="296"/>
      <c r="K42" s="296"/>
      <c r="L42" s="296"/>
      <c r="M42" s="296"/>
      <c r="N42" s="296"/>
      <c r="O42" s="296"/>
      <c r="P42" s="296"/>
      <c r="Q42" s="296"/>
      <c r="R42" s="282"/>
      <c r="S42" s="282"/>
      <c r="T42" s="283"/>
    </row>
    <row r="43" spans="1:20" ht="58.5" x14ac:dyDescent="0.45">
      <c r="A43" s="25" t="s">
        <v>123</v>
      </c>
      <c r="B43" s="25" t="s">
        <v>137</v>
      </c>
      <c r="C43" s="25" t="s">
        <v>136</v>
      </c>
      <c r="D43" s="5" t="s">
        <v>125</v>
      </c>
      <c r="E43" s="5" t="s">
        <v>126</v>
      </c>
      <c r="F43" s="5" t="s">
        <v>195</v>
      </c>
      <c r="G43" s="5" t="s">
        <v>194</v>
      </c>
      <c r="H43" s="177" t="s">
        <v>239</v>
      </c>
      <c r="I43" s="5" t="s">
        <v>235</v>
      </c>
      <c r="J43" s="5" t="s">
        <v>233</v>
      </c>
      <c r="K43" s="177" t="s">
        <v>236</v>
      </c>
      <c r="L43" s="5" t="s">
        <v>232</v>
      </c>
      <c r="M43" s="5" t="s">
        <v>230</v>
      </c>
      <c r="N43" s="177" t="s">
        <v>237</v>
      </c>
      <c r="O43" s="5" t="s">
        <v>196</v>
      </c>
      <c r="P43" s="5" t="s">
        <v>193</v>
      </c>
      <c r="Q43" s="281" t="s">
        <v>238</v>
      </c>
      <c r="R43" s="278"/>
      <c r="S43" s="278"/>
      <c r="T43" s="284"/>
    </row>
    <row r="44" spans="1:20" s="218" customFormat="1" x14ac:dyDescent="0.45">
      <c r="A44" s="13" t="s">
        <v>1300</v>
      </c>
      <c r="B44" s="12" t="s">
        <v>1331</v>
      </c>
      <c r="C44" s="12" t="s">
        <v>1331</v>
      </c>
      <c r="D44" s="54" t="s">
        <v>1339</v>
      </c>
      <c r="E44" s="54">
        <v>13</v>
      </c>
      <c r="F44" s="54">
        <v>1019657</v>
      </c>
      <c r="G44" s="54" t="s">
        <v>1303</v>
      </c>
      <c r="H44" s="54" t="s">
        <v>1303</v>
      </c>
      <c r="I44" s="54" t="s">
        <v>1303</v>
      </c>
      <c r="J44" s="54" t="s">
        <v>1303</v>
      </c>
      <c r="K44" s="213" t="s">
        <v>1304</v>
      </c>
      <c r="L44" s="54">
        <v>40833</v>
      </c>
      <c r="M44" s="54">
        <v>35079</v>
      </c>
      <c r="N44" s="213">
        <f>(L44-M44)/M44</f>
        <v>0.16402976139570682</v>
      </c>
      <c r="O44" s="54">
        <v>80359</v>
      </c>
      <c r="P44" s="54">
        <v>4487</v>
      </c>
      <c r="Q44" s="253">
        <f>(O44-P44)/P44</f>
        <v>16.909293514597728</v>
      </c>
      <c r="R44" s="256"/>
      <c r="S44" s="256"/>
      <c r="T44" s="256"/>
    </row>
    <row r="45" spans="1:20" s="218" customFormat="1" x14ac:dyDescent="0.45">
      <c r="A45" s="13" t="s">
        <v>1301</v>
      </c>
      <c r="B45" s="12" t="s">
        <v>1331</v>
      </c>
      <c r="C45" s="12" t="s">
        <v>1331</v>
      </c>
      <c r="D45" s="54" t="s">
        <v>2328</v>
      </c>
      <c r="E45" s="54">
        <v>708</v>
      </c>
      <c r="F45" s="54">
        <v>2411575</v>
      </c>
      <c r="G45" s="54">
        <v>163005</v>
      </c>
      <c r="H45" s="213">
        <f>(F45-G45)/G45</f>
        <v>13.794484831753627</v>
      </c>
      <c r="I45" s="54">
        <v>4954</v>
      </c>
      <c r="J45" s="54">
        <v>6204</v>
      </c>
      <c r="K45" s="213">
        <f>(I45-J45)/I45</f>
        <v>-0.25232135647961246</v>
      </c>
      <c r="L45" s="54">
        <v>313727</v>
      </c>
      <c r="M45" s="54" t="s">
        <v>1303</v>
      </c>
      <c r="N45" s="213" t="s">
        <v>1303</v>
      </c>
      <c r="O45" s="54">
        <v>973</v>
      </c>
      <c r="P45" s="54" t="s">
        <v>1303</v>
      </c>
      <c r="Q45" s="253" t="s">
        <v>1304</v>
      </c>
      <c r="R45" s="256"/>
      <c r="S45" s="256"/>
      <c r="T45" s="256"/>
    </row>
    <row r="46" spans="1:20" s="218" customFormat="1" x14ac:dyDescent="0.45">
      <c r="A46" s="13" t="s">
        <v>1302</v>
      </c>
      <c r="B46" s="12" t="s">
        <v>1331</v>
      </c>
      <c r="C46" s="12" t="s">
        <v>1331</v>
      </c>
      <c r="D46" s="54" t="s">
        <v>1339</v>
      </c>
      <c r="E46" s="54">
        <v>736</v>
      </c>
      <c r="F46" s="54">
        <v>356979</v>
      </c>
      <c r="G46" s="54" t="s">
        <v>1303</v>
      </c>
      <c r="H46" s="54" t="s">
        <v>1303</v>
      </c>
      <c r="I46" s="54" t="s">
        <v>1303</v>
      </c>
      <c r="J46" s="54" t="s">
        <v>1303</v>
      </c>
      <c r="K46" s="213" t="s">
        <v>1304</v>
      </c>
      <c r="L46" s="54">
        <v>151166</v>
      </c>
      <c r="M46" s="54">
        <v>577</v>
      </c>
      <c r="N46" s="213">
        <f>(L46-M46)/M46</f>
        <v>260.98613518197573</v>
      </c>
      <c r="O46" s="54">
        <v>0</v>
      </c>
      <c r="P46" s="54">
        <v>0</v>
      </c>
      <c r="Q46" s="253" t="e">
        <f>(O46-P46)/P46</f>
        <v>#DIV/0!</v>
      </c>
      <c r="R46" s="256"/>
      <c r="S46" s="256"/>
      <c r="T46" s="256"/>
    </row>
    <row r="47" spans="1:20" s="218" customFormat="1" x14ac:dyDescent="0.45">
      <c r="A47" s="13" t="s">
        <v>2285</v>
      </c>
      <c r="B47" s="12" t="s">
        <v>1331</v>
      </c>
      <c r="C47" s="12" t="s">
        <v>1331</v>
      </c>
      <c r="D47" s="54" t="s">
        <v>2286</v>
      </c>
      <c r="E47" s="54" t="s">
        <v>2287</v>
      </c>
      <c r="F47" s="54" t="s">
        <v>2287</v>
      </c>
      <c r="G47" s="54" t="s">
        <v>1303</v>
      </c>
      <c r="H47" s="54" t="s">
        <v>1303</v>
      </c>
      <c r="I47" s="54">
        <v>495</v>
      </c>
      <c r="J47" s="54">
        <v>162</v>
      </c>
      <c r="K47" s="213">
        <f>(I47-J47)/J47</f>
        <v>2.0555555555555554</v>
      </c>
      <c r="L47" s="54" t="s">
        <v>1303</v>
      </c>
      <c r="M47" s="213" t="s">
        <v>1303</v>
      </c>
      <c r="N47" s="213" t="s">
        <v>1303</v>
      </c>
      <c r="O47" s="54" t="s">
        <v>1303</v>
      </c>
      <c r="P47" s="213" t="s">
        <v>1303</v>
      </c>
      <c r="Q47" s="253" t="s">
        <v>1303</v>
      </c>
      <c r="R47" s="256"/>
      <c r="S47" s="285"/>
      <c r="T47" s="285"/>
    </row>
    <row r="48" spans="1:20" s="218" customFormat="1" ht="13.25" customHeight="1" x14ac:dyDescent="0.45">
      <c r="A48" s="13" t="s">
        <v>1338</v>
      </c>
      <c r="B48" s="12" t="s">
        <v>1331</v>
      </c>
      <c r="C48" s="12" t="s">
        <v>1331</v>
      </c>
      <c r="D48" s="54" t="s">
        <v>1340</v>
      </c>
      <c r="E48" s="54" t="s">
        <v>1303</v>
      </c>
      <c r="F48" s="54">
        <v>18949</v>
      </c>
      <c r="G48" s="54">
        <v>32874</v>
      </c>
      <c r="H48" s="213">
        <f>(F48-G48)/G48</f>
        <v>-0.42358702926324754</v>
      </c>
      <c r="I48" s="54">
        <v>10674</v>
      </c>
      <c r="J48" s="54">
        <v>11520</v>
      </c>
      <c r="K48" s="213">
        <f>(I48-J48)/J48</f>
        <v>-7.3437500000000003E-2</v>
      </c>
      <c r="L48" s="251">
        <v>28</v>
      </c>
      <c r="M48" s="251">
        <v>54</v>
      </c>
      <c r="N48" s="213">
        <f>(L48-M48)/M48</f>
        <v>-0.48148148148148145</v>
      </c>
      <c r="O48" s="54">
        <v>66</v>
      </c>
      <c r="P48" s="54">
        <v>161</v>
      </c>
      <c r="Q48" s="253">
        <f>(O48-P48)/P48</f>
        <v>-0.59006211180124224</v>
      </c>
      <c r="R48" s="256"/>
      <c r="S48" s="256"/>
      <c r="T48" s="285"/>
    </row>
    <row r="49" spans="1:22" s="218" customFormat="1" x14ac:dyDescent="0.45">
      <c r="A49" s="13" t="s">
        <v>1337</v>
      </c>
      <c r="B49" s="12" t="s">
        <v>1331</v>
      </c>
      <c r="C49" s="12" t="s">
        <v>1331</v>
      </c>
      <c r="D49" s="54" t="s">
        <v>1340</v>
      </c>
      <c r="E49" s="54" t="s">
        <v>1303</v>
      </c>
      <c r="F49" s="54" t="s">
        <v>1303</v>
      </c>
      <c r="G49" s="54" t="s">
        <v>1303</v>
      </c>
      <c r="H49" s="213" t="s">
        <v>1303</v>
      </c>
      <c r="I49" s="54">
        <v>724</v>
      </c>
      <c r="J49" s="54">
        <v>9066</v>
      </c>
      <c r="K49" s="213">
        <f>(I49-J49)/J49</f>
        <v>-0.92014118685197444</v>
      </c>
      <c r="L49" s="54" t="s">
        <v>1303</v>
      </c>
      <c r="M49" s="54" t="s">
        <v>1303</v>
      </c>
      <c r="N49" s="213" t="s">
        <v>1303</v>
      </c>
      <c r="O49" s="54" t="s">
        <v>1303</v>
      </c>
      <c r="P49" s="54" t="s">
        <v>1303</v>
      </c>
      <c r="Q49" s="253" t="s">
        <v>1303</v>
      </c>
      <c r="R49" s="256"/>
      <c r="S49" s="256"/>
      <c r="T49" s="256"/>
    </row>
    <row r="50" spans="1:22" x14ac:dyDescent="0.45">
      <c r="A50" s="147"/>
      <c r="B50" s="7"/>
      <c r="C50" s="8"/>
      <c r="D50" s="8"/>
      <c r="E50" s="8"/>
      <c r="F50" s="8"/>
      <c r="G50" s="8"/>
      <c r="H50" s="156"/>
      <c r="I50" s="8"/>
      <c r="J50" s="8"/>
      <c r="K50" s="156"/>
      <c r="L50" s="8"/>
      <c r="M50" s="8"/>
    </row>
    <row r="51" spans="1:22" x14ac:dyDescent="0.45">
      <c r="A51" s="147"/>
      <c r="B51" s="7"/>
      <c r="C51" s="8"/>
      <c r="D51" s="8"/>
      <c r="E51" s="156">
        <f>F48/(F48+F45)</f>
        <v>7.796261217745638E-3</v>
      </c>
      <c r="F51" s="271">
        <f>E45*(F48/(F48+F45))</f>
        <v>5.5197529421639118</v>
      </c>
      <c r="G51" s="8"/>
      <c r="H51" s="156"/>
      <c r="I51" s="8"/>
      <c r="J51" s="8"/>
      <c r="K51" s="156"/>
      <c r="L51" s="8"/>
      <c r="M51" s="8"/>
    </row>
    <row r="52" spans="1:22" x14ac:dyDescent="0.45">
      <c r="A52" s="149" t="s">
        <v>197</v>
      </c>
      <c r="B52" s="90"/>
      <c r="C52" s="91"/>
      <c r="D52" s="43"/>
      <c r="E52" s="43"/>
      <c r="F52" s="43"/>
      <c r="G52" s="43"/>
      <c r="H52" s="184"/>
      <c r="I52" s="43"/>
      <c r="J52" s="43"/>
      <c r="K52" s="184"/>
      <c r="L52" s="43"/>
      <c r="M52" s="43"/>
    </row>
    <row r="53" spans="1:22" s="218" customFormat="1" x14ac:dyDescent="0.45">
      <c r="A53" s="231" t="s">
        <v>277</v>
      </c>
      <c r="B53" s="290" t="s">
        <v>2298</v>
      </c>
      <c r="C53" s="290"/>
      <c r="D53" s="290"/>
      <c r="E53" s="290"/>
      <c r="F53" s="290"/>
      <c r="G53" s="290"/>
      <c r="H53" s="290"/>
      <c r="I53" s="232"/>
      <c r="J53" s="232"/>
      <c r="K53" s="233"/>
      <c r="L53" s="232"/>
      <c r="M53" s="232"/>
      <c r="N53" s="234"/>
      <c r="Q53" s="234"/>
      <c r="T53" s="234"/>
    </row>
    <row r="54" spans="1:22" s="218" customFormat="1" x14ac:dyDescent="0.45">
      <c r="A54" s="231" t="s">
        <v>278</v>
      </c>
      <c r="B54" s="290" t="s">
        <v>2782</v>
      </c>
      <c r="C54" s="290"/>
      <c r="D54" s="290"/>
      <c r="E54" s="290"/>
      <c r="F54" s="290"/>
      <c r="G54" s="290"/>
      <c r="H54" s="290"/>
      <c r="K54" s="234"/>
      <c r="N54" s="234"/>
      <c r="Q54" s="234"/>
      <c r="T54" s="234"/>
    </row>
    <row r="56" spans="1:22" x14ac:dyDescent="0.45">
      <c r="A56" s="212" t="s">
        <v>1332</v>
      </c>
    </row>
    <row r="59" spans="1:22" ht="58.5" x14ac:dyDescent="0.45">
      <c r="A59" s="25" t="s">
        <v>123</v>
      </c>
      <c r="B59" s="25" t="s">
        <v>137</v>
      </c>
      <c r="C59" s="25" t="s">
        <v>136</v>
      </c>
      <c r="D59" s="5" t="s">
        <v>125</v>
      </c>
      <c r="E59" s="5" t="s">
        <v>235</v>
      </c>
      <c r="F59" s="5" t="s">
        <v>1335</v>
      </c>
      <c r="G59" s="5" t="s">
        <v>233</v>
      </c>
      <c r="H59" s="5" t="s">
        <v>233</v>
      </c>
      <c r="I59" s="177" t="s">
        <v>236</v>
      </c>
      <c r="J59" s="157"/>
      <c r="K59" s="81"/>
      <c r="M59" s="157"/>
      <c r="N59" s="81"/>
      <c r="P59" s="157"/>
      <c r="Q59" s="81"/>
      <c r="S59" s="157"/>
      <c r="T59" s="81"/>
      <c r="V59" s="157"/>
    </row>
    <row r="60" spans="1:22" ht="29" x14ac:dyDescent="0.45">
      <c r="A60" s="216" t="s">
        <v>1334</v>
      </c>
      <c r="B60" s="217" t="s">
        <v>316</v>
      </c>
      <c r="C60" s="215" t="s">
        <v>1331</v>
      </c>
      <c r="D60" s="215" t="s">
        <v>1330</v>
      </c>
      <c r="E60" s="215">
        <v>163</v>
      </c>
      <c r="F60" s="215">
        <v>68</v>
      </c>
      <c r="G60" s="215">
        <v>296</v>
      </c>
      <c r="H60" s="215">
        <v>211</v>
      </c>
      <c r="I60" s="238">
        <f>(E60-G60)/E60</f>
        <v>-0.81595092024539873</v>
      </c>
      <c r="J60" s="157"/>
      <c r="K60" s="81"/>
      <c r="M60" s="157"/>
      <c r="N60" s="81"/>
      <c r="P60" s="157"/>
      <c r="Q60" s="81"/>
      <c r="S60" s="157"/>
      <c r="T60" s="81"/>
      <c r="V60" s="157"/>
    </row>
    <row r="61" spans="1:22" x14ac:dyDescent="0.45">
      <c r="A61" s="216" t="s">
        <v>1334</v>
      </c>
      <c r="B61" s="217" t="s">
        <v>317</v>
      </c>
      <c r="C61" s="215" t="s">
        <v>1331</v>
      </c>
      <c r="D61" s="215" t="s">
        <v>1330</v>
      </c>
      <c r="E61" s="215">
        <v>68</v>
      </c>
      <c r="F61" s="215">
        <v>30</v>
      </c>
      <c r="G61" s="215">
        <v>109</v>
      </c>
      <c r="H61" s="215">
        <v>82</v>
      </c>
      <c r="I61" s="238">
        <f t="shared" ref="I61:I71" si="1">(E61-G61)/E61</f>
        <v>-0.6029411764705882</v>
      </c>
      <c r="J61" s="157"/>
      <c r="K61" s="81"/>
      <c r="M61" s="157"/>
      <c r="N61" s="81"/>
      <c r="P61" s="157"/>
      <c r="Q61" s="81"/>
      <c r="S61" s="157"/>
      <c r="T61" s="81"/>
      <c r="V61" s="157"/>
    </row>
    <row r="62" spans="1:22" x14ac:dyDescent="0.45">
      <c r="A62" s="216" t="s">
        <v>1334</v>
      </c>
      <c r="B62" s="217" t="s">
        <v>318</v>
      </c>
      <c r="C62" s="215" t="s">
        <v>1331</v>
      </c>
      <c r="D62" s="215" t="s">
        <v>1330</v>
      </c>
      <c r="E62" s="215">
        <v>76</v>
      </c>
      <c r="F62" s="215">
        <v>31</v>
      </c>
      <c r="G62" s="215">
        <v>47</v>
      </c>
      <c r="H62" s="215">
        <v>40</v>
      </c>
      <c r="I62" s="238">
        <f t="shared" si="1"/>
        <v>0.38157894736842107</v>
      </c>
      <c r="J62" s="157"/>
      <c r="K62" s="81"/>
      <c r="M62" s="157"/>
      <c r="N62" s="81"/>
      <c r="P62" s="157"/>
      <c r="Q62" s="81"/>
      <c r="S62" s="157"/>
      <c r="T62" s="81"/>
      <c r="V62" s="157"/>
    </row>
    <row r="63" spans="1:22" x14ac:dyDescent="0.45">
      <c r="A63" s="216" t="s">
        <v>1334</v>
      </c>
      <c r="B63" s="217" t="s">
        <v>1336</v>
      </c>
      <c r="C63" s="215" t="s">
        <v>1331</v>
      </c>
      <c r="D63" s="215" t="s">
        <v>1330</v>
      </c>
      <c r="E63" s="215">
        <v>26</v>
      </c>
      <c r="F63" s="215">
        <v>12</v>
      </c>
      <c r="G63" s="215">
        <v>64</v>
      </c>
      <c r="H63" s="215">
        <v>48</v>
      </c>
      <c r="I63" s="238">
        <f t="shared" si="1"/>
        <v>-1.4615384615384615</v>
      </c>
      <c r="J63" s="157"/>
      <c r="K63" s="81"/>
      <c r="M63" s="157"/>
      <c r="N63" s="81"/>
      <c r="P63" s="157"/>
      <c r="Q63" s="81"/>
      <c r="S63" s="157"/>
      <c r="T63" s="81"/>
      <c r="V63" s="157"/>
    </row>
    <row r="64" spans="1:22" x14ac:dyDescent="0.45">
      <c r="A64" s="216" t="s">
        <v>1334</v>
      </c>
      <c r="B64" s="217" t="s">
        <v>320</v>
      </c>
      <c r="C64" s="215" t="s">
        <v>1331</v>
      </c>
      <c r="D64" s="215" t="s">
        <v>1330</v>
      </c>
      <c r="E64" s="215">
        <v>178</v>
      </c>
      <c r="F64" s="215">
        <v>81</v>
      </c>
      <c r="G64" s="215">
        <v>305</v>
      </c>
      <c r="H64" s="215">
        <v>205</v>
      </c>
      <c r="I64" s="238">
        <f t="shared" si="1"/>
        <v>-0.7134831460674157</v>
      </c>
      <c r="J64" s="157"/>
      <c r="K64" s="81"/>
      <c r="M64" s="157"/>
      <c r="N64" s="81"/>
      <c r="P64" s="157"/>
      <c r="Q64" s="81"/>
      <c r="S64" s="157"/>
      <c r="T64" s="81"/>
      <c r="V64" s="157"/>
    </row>
    <row r="65" spans="1:22" x14ac:dyDescent="0.45">
      <c r="A65" s="216" t="s">
        <v>1334</v>
      </c>
      <c r="B65" s="217" t="s">
        <v>321</v>
      </c>
      <c r="C65" s="215" t="s">
        <v>1331</v>
      </c>
      <c r="D65" s="215" t="s">
        <v>1330</v>
      </c>
      <c r="E65" s="215" t="s">
        <v>1303</v>
      </c>
      <c r="F65" s="215" t="s">
        <v>1303</v>
      </c>
      <c r="G65" s="215" t="s">
        <v>1303</v>
      </c>
      <c r="H65" s="215" t="s">
        <v>1303</v>
      </c>
      <c r="I65" s="238"/>
      <c r="J65" s="157"/>
      <c r="K65" s="81"/>
      <c r="M65" s="157"/>
      <c r="N65" s="81"/>
      <c r="P65" s="157"/>
      <c r="Q65" s="81"/>
      <c r="S65" s="157"/>
      <c r="T65" s="81"/>
      <c r="V65" s="157"/>
    </row>
    <row r="66" spans="1:22" ht="29" x14ac:dyDescent="0.45">
      <c r="A66" s="216" t="s">
        <v>1334</v>
      </c>
      <c r="B66" s="217" t="s">
        <v>322</v>
      </c>
      <c r="C66" s="215" t="s">
        <v>1331</v>
      </c>
      <c r="D66" s="215" t="s">
        <v>1330</v>
      </c>
      <c r="E66" s="215" t="s">
        <v>1303</v>
      </c>
      <c r="F66" s="215" t="s">
        <v>1303</v>
      </c>
      <c r="G66" s="215" t="s">
        <v>1303</v>
      </c>
      <c r="H66" s="215" t="s">
        <v>1303</v>
      </c>
      <c r="I66" s="238"/>
      <c r="J66" s="157"/>
      <c r="K66" s="81"/>
      <c r="M66" s="157"/>
      <c r="N66" s="81"/>
      <c r="P66" s="157"/>
      <c r="Q66" s="81"/>
      <c r="S66" s="157"/>
      <c r="T66" s="81"/>
      <c r="V66" s="157"/>
    </row>
    <row r="67" spans="1:22" x14ac:dyDescent="0.45">
      <c r="A67" s="216" t="s">
        <v>1334</v>
      </c>
      <c r="B67" s="217" t="s">
        <v>323</v>
      </c>
      <c r="C67" s="215" t="s">
        <v>1331</v>
      </c>
      <c r="D67" s="215" t="s">
        <v>1330</v>
      </c>
      <c r="E67" s="215">
        <v>35</v>
      </c>
      <c r="F67" s="215">
        <v>12</v>
      </c>
      <c r="G67" s="215">
        <v>105</v>
      </c>
      <c r="H67" s="215">
        <v>75</v>
      </c>
      <c r="I67" s="238">
        <f t="shared" si="1"/>
        <v>-2</v>
      </c>
      <c r="J67" s="157"/>
      <c r="K67" s="81"/>
      <c r="M67" s="157"/>
      <c r="N67" s="81"/>
      <c r="P67" s="157"/>
      <c r="Q67" s="81"/>
      <c r="S67" s="157"/>
      <c r="T67" s="81"/>
      <c r="V67" s="157"/>
    </row>
    <row r="68" spans="1:22" x14ac:dyDescent="0.45">
      <c r="A68" s="216" t="s">
        <v>1334</v>
      </c>
      <c r="B68" s="217" t="s">
        <v>324</v>
      </c>
      <c r="C68" s="215" t="s">
        <v>1331</v>
      </c>
      <c r="D68" s="215" t="s">
        <v>1330</v>
      </c>
      <c r="E68" s="215">
        <v>43</v>
      </c>
      <c r="F68" s="215">
        <v>16</v>
      </c>
      <c r="G68" s="215">
        <v>8222</v>
      </c>
      <c r="H68" s="215">
        <v>224</v>
      </c>
      <c r="I68" s="238">
        <f t="shared" si="1"/>
        <v>-190.2093023255814</v>
      </c>
      <c r="J68" s="157"/>
      <c r="K68" s="81"/>
      <c r="M68" s="157"/>
      <c r="N68" s="81"/>
      <c r="P68" s="157"/>
      <c r="Q68" s="81"/>
      <c r="S68" s="157"/>
      <c r="T68" s="81"/>
      <c r="V68" s="157"/>
    </row>
    <row r="69" spans="1:22" x14ac:dyDescent="0.45">
      <c r="A69" s="216" t="s">
        <v>1334</v>
      </c>
      <c r="B69" s="217" t="s">
        <v>325</v>
      </c>
      <c r="C69" s="215" t="s">
        <v>1331</v>
      </c>
      <c r="D69" s="215" t="s">
        <v>1330</v>
      </c>
      <c r="E69" s="215">
        <v>22</v>
      </c>
      <c r="F69" s="215">
        <v>12</v>
      </c>
      <c r="G69" s="215">
        <v>44</v>
      </c>
      <c r="H69" s="215">
        <v>32</v>
      </c>
      <c r="I69" s="238">
        <f t="shared" si="1"/>
        <v>-1</v>
      </c>
      <c r="J69" s="157"/>
      <c r="K69" s="81"/>
      <c r="M69" s="157"/>
      <c r="N69" s="81"/>
      <c r="P69" s="157"/>
      <c r="Q69" s="81"/>
      <c r="S69" s="157"/>
      <c r="T69" s="81"/>
      <c r="V69" s="157"/>
    </row>
    <row r="70" spans="1:22" x14ac:dyDescent="0.45">
      <c r="A70" s="216" t="s">
        <v>1334</v>
      </c>
      <c r="B70" s="217" t="s">
        <v>326</v>
      </c>
      <c r="C70" s="215" t="s">
        <v>1331</v>
      </c>
      <c r="D70" s="215" t="s">
        <v>1330</v>
      </c>
      <c r="E70" s="215">
        <v>32</v>
      </c>
      <c r="F70" s="215">
        <v>21</v>
      </c>
      <c r="G70" s="215">
        <v>118</v>
      </c>
      <c r="H70" s="215">
        <v>85</v>
      </c>
      <c r="I70" s="238">
        <f t="shared" si="1"/>
        <v>-2.6875</v>
      </c>
      <c r="J70" s="157"/>
      <c r="K70" s="81"/>
      <c r="M70" s="157"/>
      <c r="N70" s="81"/>
      <c r="P70" s="157"/>
      <c r="Q70" s="81"/>
      <c r="S70" s="157"/>
      <c r="T70" s="81"/>
      <c r="V70" s="157"/>
    </row>
    <row r="71" spans="1:22" x14ac:dyDescent="0.45">
      <c r="A71" s="216" t="s">
        <v>1334</v>
      </c>
      <c r="B71" s="217" t="s">
        <v>327</v>
      </c>
      <c r="C71" s="215" t="s">
        <v>1331</v>
      </c>
      <c r="D71" s="215" t="s">
        <v>1330</v>
      </c>
      <c r="E71" s="215">
        <v>81</v>
      </c>
      <c r="F71" s="215">
        <v>40</v>
      </c>
      <c r="G71" s="215">
        <v>284</v>
      </c>
      <c r="H71" s="215">
        <v>148</v>
      </c>
      <c r="I71" s="238">
        <f t="shared" si="1"/>
        <v>-2.5061728395061729</v>
      </c>
      <c r="K71" s="81"/>
      <c r="L71" s="157"/>
      <c r="N71" s="81"/>
      <c r="O71" s="157"/>
      <c r="Q71" s="81"/>
      <c r="R71" s="157"/>
      <c r="T71" s="81"/>
      <c r="U71" s="157"/>
    </row>
    <row r="72" spans="1:22" x14ac:dyDescent="0.45">
      <c r="A72" s="214"/>
    </row>
    <row r="73" spans="1:22" x14ac:dyDescent="0.45">
      <c r="A73" s="214"/>
      <c r="E73" s="267"/>
      <c r="F73" s="268"/>
      <c r="G73" s="269"/>
      <c r="T73" s="81"/>
    </row>
    <row r="74" spans="1:22" x14ac:dyDescent="0.45">
      <c r="A74" s="214"/>
      <c r="E74" s="269"/>
      <c r="F74" s="268"/>
      <c r="G74" s="269"/>
    </row>
    <row r="75" spans="1:22" x14ac:dyDescent="0.45">
      <c r="A75" s="214"/>
      <c r="E75" s="269"/>
      <c r="F75" s="268"/>
      <c r="G75" s="269"/>
    </row>
    <row r="76" spans="1:22" x14ac:dyDescent="0.45">
      <c r="A76" s="214"/>
      <c r="E76" s="269"/>
      <c r="F76" s="268"/>
      <c r="G76" s="269"/>
    </row>
    <row r="77" spans="1:22" x14ac:dyDescent="0.45">
      <c r="E77" s="269"/>
      <c r="F77" s="268"/>
      <c r="G77" s="269"/>
    </row>
    <row r="78" spans="1:22" x14ac:dyDescent="0.45">
      <c r="E78" s="269"/>
      <c r="F78" s="268"/>
      <c r="G78" s="269"/>
    </row>
    <row r="79" spans="1:22" x14ac:dyDescent="0.45">
      <c r="E79" s="269"/>
      <c r="F79" s="268"/>
      <c r="G79" s="269"/>
    </row>
    <row r="80" spans="1:22" x14ac:dyDescent="0.45">
      <c r="E80" s="269"/>
      <c r="F80" s="268"/>
      <c r="G80" s="269"/>
    </row>
    <row r="81" spans="5:7" x14ac:dyDescent="0.45">
      <c r="E81" s="269"/>
      <c r="F81" s="268"/>
      <c r="G81" s="269"/>
    </row>
    <row r="82" spans="5:7" x14ac:dyDescent="0.45">
      <c r="E82" s="269"/>
      <c r="F82" s="268"/>
      <c r="G82" s="269"/>
    </row>
    <row r="83" spans="5:7" x14ac:dyDescent="0.45">
      <c r="E83" s="269"/>
      <c r="F83" s="268"/>
      <c r="G83" s="269"/>
    </row>
    <row r="84" spans="5:7" x14ac:dyDescent="0.45">
      <c r="E84" s="269"/>
      <c r="F84" s="268"/>
      <c r="G84" s="269"/>
    </row>
  </sheetData>
  <mergeCells count="12">
    <mergeCell ref="B54:H54"/>
    <mergeCell ref="B53:H53"/>
    <mergeCell ref="D42:H42"/>
    <mergeCell ref="I42:Q42"/>
    <mergeCell ref="B23:O23"/>
    <mergeCell ref="L24:M24"/>
    <mergeCell ref="N24:O24"/>
    <mergeCell ref="B24:C24"/>
    <mergeCell ref="D24:E24"/>
    <mergeCell ref="F24:G24"/>
    <mergeCell ref="H24:I24"/>
    <mergeCell ref="J24:K24"/>
  </mergeCells>
  <phoneticPr fontId="43" type="noConversion"/>
  <hyperlinks>
    <hyperlink ref="A56" r:id="rId1" location="?idSite=25&amp;period=range&amp;date=2020-10-01,2021-01-01&amp;segment=&amp;category=General_Actions&amp;subcategory=General_Pages"/>
  </hyperlinks>
  <pageMargins left="0.7" right="0.7" top="0.75" bottom="0.75" header="0.3" footer="0.3"/>
  <pageSetup paperSize="9" scale="72" orientation="landscape" horizontalDpi="4294967293"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4"/>
  <sheetViews>
    <sheetView zoomScale="80" zoomScaleNormal="80" workbookViewId="0">
      <selection activeCell="G11" sqref="G11"/>
    </sheetView>
  </sheetViews>
  <sheetFormatPr defaultColWidth="9.1796875" defaultRowHeight="20.5" x14ac:dyDescent="0.55000000000000004"/>
  <cols>
    <col min="1" max="1" width="64.1796875" style="107" customWidth="1"/>
    <col min="2" max="2" width="46.36328125" style="107" customWidth="1"/>
    <col min="3" max="3" width="16.81640625" style="107" customWidth="1"/>
    <col min="4" max="4" width="36" style="107" customWidth="1"/>
    <col min="5" max="6" width="16.1796875" style="107" customWidth="1"/>
    <col min="7" max="7" width="22.6328125" style="107" customWidth="1"/>
    <col min="8" max="8" width="35.6328125" style="204" customWidth="1"/>
    <col min="9" max="16384" width="9.1796875" style="107"/>
  </cols>
  <sheetData>
    <row r="1" spans="1:9" s="103" customFormat="1" x14ac:dyDescent="0.35">
      <c r="A1" s="102" t="s">
        <v>269</v>
      </c>
      <c r="B1" s="102"/>
      <c r="H1" s="202"/>
    </row>
    <row r="2" spans="1:9" s="103" customFormat="1" x14ac:dyDescent="0.55000000000000004">
      <c r="A2" s="104" t="s">
        <v>208</v>
      </c>
      <c r="H2" s="202"/>
    </row>
    <row r="3" spans="1:9" s="103" customFormat="1" x14ac:dyDescent="0.55000000000000004">
      <c r="A3" s="104" t="s">
        <v>1318</v>
      </c>
      <c r="B3" s="102"/>
      <c r="H3" s="202"/>
    </row>
    <row r="4" spans="1:9" s="105" customFormat="1" x14ac:dyDescent="0.55000000000000004">
      <c r="A4" s="104" t="s">
        <v>215</v>
      </c>
      <c r="D4" s="244"/>
      <c r="H4" s="203"/>
    </row>
    <row r="5" spans="1:9" x14ac:dyDescent="0.55000000000000004">
      <c r="A5" s="106" t="s">
        <v>37</v>
      </c>
      <c r="B5" s="106" t="s">
        <v>38</v>
      </c>
      <c r="I5" s="108"/>
    </row>
    <row r="6" spans="1:9" x14ac:dyDescent="0.55000000000000004">
      <c r="A6" s="208">
        <v>44384</v>
      </c>
      <c r="B6" s="109" t="s">
        <v>6</v>
      </c>
      <c r="I6" s="108"/>
    </row>
    <row r="7" spans="1:9" ht="123" x14ac:dyDescent="0.55000000000000004">
      <c r="A7" s="110" t="s">
        <v>28</v>
      </c>
      <c r="B7" s="111" t="s">
        <v>184</v>
      </c>
      <c r="C7" s="111" t="s">
        <v>27</v>
      </c>
      <c r="D7" s="111" t="s">
        <v>212</v>
      </c>
      <c r="E7" s="111" t="s">
        <v>39</v>
      </c>
      <c r="F7" s="111" t="s">
        <v>40</v>
      </c>
      <c r="G7" s="111" t="s">
        <v>221</v>
      </c>
      <c r="H7" s="205" t="s">
        <v>115</v>
      </c>
      <c r="I7" s="108"/>
    </row>
    <row r="8" spans="1:9" s="265" customFormat="1" x14ac:dyDescent="0.55000000000000004">
      <c r="A8" s="261" t="s">
        <v>2784</v>
      </c>
      <c r="B8" s="262" t="s">
        <v>335</v>
      </c>
      <c r="C8" s="262" t="s">
        <v>159</v>
      </c>
      <c r="D8" s="262" t="s">
        <v>336</v>
      </c>
      <c r="E8" s="262" t="s">
        <v>332</v>
      </c>
      <c r="F8" s="262" t="s">
        <v>346</v>
      </c>
      <c r="G8" s="266">
        <v>0</v>
      </c>
      <c r="H8" s="263"/>
      <c r="I8" s="264"/>
    </row>
    <row r="9" spans="1:9" s="265" customFormat="1" ht="41" x14ac:dyDescent="0.55000000000000004">
      <c r="A9" s="261" t="s">
        <v>2783</v>
      </c>
      <c r="B9" s="262" t="s">
        <v>335</v>
      </c>
      <c r="C9" s="262" t="s">
        <v>180</v>
      </c>
      <c r="D9" s="262" t="s">
        <v>336</v>
      </c>
      <c r="E9" s="262" t="s">
        <v>332</v>
      </c>
      <c r="F9" s="262" t="s">
        <v>346</v>
      </c>
      <c r="G9" s="266">
        <v>0</v>
      </c>
      <c r="H9" s="263"/>
      <c r="I9" s="264"/>
    </row>
    <row r="10" spans="1:9" s="265" customFormat="1" ht="41" x14ac:dyDescent="0.55000000000000004">
      <c r="A10" s="261" t="s">
        <v>2786</v>
      </c>
      <c r="B10" s="262" t="s">
        <v>335</v>
      </c>
      <c r="C10" s="262" t="s">
        <v>509</v>
      </c>
      <c r="D10" s="262" t="s">
        <v>336</v>
      </c>
      <c r="E10" s="262" t="s">
        <v>332</v>
      </c>
      <c r="F10" s="262" t="s">
        <v>346</v>
      </c>
      <c r="G10" s="266">
        <v>0</v>
      </c>
      <c r="H10" s="263"/>
      <c r="I10" s="264"/>
    </row>
    <row r="11" spans="1:9" s="115" customFormat="1" x14ac:dyDescent="0.55000000000000004">
      <c r="A11" s="166" t="s">
        <v>2785</v>
      </c>
      <c r="B11" s="167" t="s">
        <v>335</v>
      </c>
      <c r="C11" s="239" t="s">
        <v>159</v>
      </c>
      <c r="D11" s="239" t="s">
        <v>336</v>
      </c>
      <c r="E11" s="239" t="s">
        <v>332</v>
      </c>
      <c r="F11" s="239" t="s">
        <v>346</v>
      </c>
      <c r="G11" s="240">
        <v>0</v>
      </c>
      <c r="H11" s="241"/>
      <c r="I11" s="242"/>
    </row>
    <row r="12" spans="1:9" s="115" customFormat="1" x14ac:dyDescent="0.55000000000000004">
      <c r="A12" s="166" t="s">
        <v>2295</v>
      </c>
      <c r="B12" s="167" t="s">
        <v>335</v>
      </c>
      <c r="C12" s="239" t="s">
        <v>159</v>
      </c>
      <c r="D12" s="239" t="s">
        <v>336</v>
      </c>
      <c r="E12" s="239" t="s">
        <v>332</v>
      </c>
      <c r="F12" s="239" t="s">
        <v>320</v>
      </c>
      <c r="G12" s="240">
        <v>0</v>
      </c>
      <c r="H12" s="241"/>
      <c r="I12" s="242"/>
    </row>
    <row r="13" spans="1:9" s="115" customFormat="1" x14ac:dyDescent="0.55000000000000004">
      <c r="A13" s="166" t="s">
        <v>2290</v>
      </c>
      <c r="B13" s="167" t="s">
        <v>335</v>
      </c>
      <c r="C13" s="239" t="s">
        <v>172</v>
      </c>
      <c r="D13" s="239" t="s">
        <v>2289</v>
      </c>
      <c r="E13" s="239" t="s">
        <v>332</v>
      </c>
      <c r="F13" s="239" t="s">
        <v>346</v>
      </c>
      <c r="G13" s="240">
        <v>0</v>
      </c>
      <c r="H13" s="241"/>
      <c r="I13" s="242"/>
    </row>
    <row r="14" spans="1:9" s="115" customFormat="1" x14ac:dyDescent="0.55000000000000004">
      <c r="A14" s="166" t="s">
        <v>2293</v>
      </c>
      <c r="B14" s="167" t="s">
        <v>335</v>
      </c>
      <c r="C14" s="239" t="s">
        <v>179</v>
      </c>
      <c r="D14" s="239" t="s">
        <v>336</v>
      </c>
      <c r="E14" s="239" t="s">
        <v>332</v>
      </c>
      <c r="F14" s="239" t="s">
        <v>346</v>
      </c>
      <c r="G14" s="240">
        <v>0</v>
      </c>
      <c r="H14" s="241"/>
      <c r="I14" s="242"/>
    </row>
    <row r="15" spans="1:9" s="115" customFormat="1" ht="41" x14ac:dyDescent="0.55000000000000004">
      <c r="A15" s="166" t="s">
        <v>2292</v>
      </c>
      <c r="B15" s="167" t="s">
        <v>335</v>
      </c>
      <c r="C15" s="239" t="s">
        <v>179</v>
      </c>
      <c r="D15" s="239" t="s">
        <v>336</v>
      </c>
      <c r="E15" s="239" t="s">
        <v>332</v>
      </c>
      <c r="F15" s="239" t="s">
        <v>346</v>
      </c>
      <c r="G15" s="240">
        <v>0</v>
      </c>
      <c r="H15" s="241"/>
      <c r="I15" s="242"/>
    </row>
    <row r="16" spans="1:9" s="115" customFormat="1" x14ac:dyDescent="0.55000000000000004">
      <c r="A16" s="166" t="s">
        <v>2291</v>
      </c>
      <c r="B16" s="167" t="s">
        <v>335</v>
      </c>
      <c r="C16" s="239" t="s">
        <v>179</v>
      </c>
      <c r="D16" s="239" t="s">
        <v>336</v>
      </c>
      <c r="E16" s="239" t="s">
        <v>332</v>
      </c>
      <c r="F16" s="239" t="s">
        <v>346</v>
      </c>
      <c r="G16" s="240">
        <v>0</v>
      </c>
      <c r="H16" s="241"/>
      <c r="I16" s="242"/>
    </row>
    <row r="17" spans="1:9" s="115" customFormat="1" ht="41" x14ac:dyDescent="0.55000000000000004">
      <c r="A17" s="166" t="s">
        <v>2288</v>
      </c>
      <c r="B17" s="167" t="s">
        <v>335</v>
      </c>
      <c r="C17" s="239" t="s">
        <v>159</v>
      </c>
      <c r="D17" s="239" t="s">
        <v>336</v>
      </c>
      <c r="E17" s="239" t="s">
        <v>337</v>
      </c>
      <c r="F17" s="239" t="s">
        <v>346</v>
      </c>
      <c r="G17" s="240">
        <v>0</v>
      </c>
      <c r="H17" s="241"/>
      <c r="I17" s="242"/>
    </row>
    <row r="18" spans="1:9" x14ac:dyDescent="0.55000000000000004">
      <c r="A18" s="166" t="s">
        <v>1317</v>
      </c>
      <c r="B18" s="167" t="s">
        <v>335</v>
      </c>
      <c r="C18" s="239" t="s">
        <v>373</v>
      </c>
      <c r="D18" s="239" t="s">
        <v>336</v>
      </c>
      <c r="E18" s="239" t="s">
        <v>332</v>
      </c>
      <c r="F18" s="239" t="s">
        <v>333</v>
      </c>
      <c r="G18" s="240">
        <v>0</v>
      </c>
      <c r="H18" s="241"/>
      <c r="I18" s="108"/>
    </row>
    <row r="19" spans="1:9" ht="102.5" x14ac:dyDescent="0.55000000000000004">
      <c r="A19" s="166" t="s">
        <v>1319</v>
      </c>
      <c r="B19" s="167" t="s">
        <v>335</v>
      </c>
      <c r="C19" s="239" t="s">
        <v>145</v>
      </c>
      <c r="D19" s="239" t="s">
        <v>336</v>
      </c>
      <c r="E19" s="239" t="s">
        <v>332</v>
      </c>
      <c r="F19" s="239" t="s">
        <v>320</v>
      </c>
      <c r="G19" s="240"/>
      <c r="H19" s="241" t="s">
        <v>2294</v>
      </c>
      <c r="I19" s="108"/>
    </row>
    <row r="20" spans="1:9" ht="41" x14ac:dyDescent="0.55000000000000004">
      <c r="A20" s="166" t="s">
        <v>1316</v>
      </c>
      <c r="B20" s="167" t="s">
        <v>335</v>
      </c>
      <c r="C20" s="239" t="s">
        <v>150</v>
      </c>
      <c r="D20" s="239" t="s">
        <v>343</v>
      </c>
      <c r="E20" s="239" t="s">
        <v>337</v>
      </c>
      <c r="F20" s="239" t="s">
        <v>333</v>
      </c>
      <c r="G20" s="240">
        <v>0</v>
      </c>
      <c r="H20" s="241"/>
    </row>
    <row r="21" spans="1:9" ht="41" x14ac:dyDescent="0.55000000000000004">
      <c r="A21" s="166" t="s">
        <v>1296</v>
      </c>
      <c r="B21" s="167" t="s">
        <v>1298</v>
      </c>
      <c r="C21" s="113" t="s">
        <v>159</v>
      </c>
      <c r="D21" s="113" t="s">
        <v>343</v>
      </c>
      <c r="E21" s="113" t="s">
        <v>337</v>
      </c>
      <c r="F21" s="113" t="s">
        <v>320</v>
      </c>
      <c r="G21" s="114">
        <v>0</v>
      </c>
      <c r="H21" s="112"/>
    </row>
    <row r="22" spans="1:9" ht="41" x14ac:dyDescent="0.55000000000000004">
      <c r="A22" s="166" t="s">
        <v>1297</v>
      </c>
      <c r="B22" s="167" t="s">
        <v>335</v>
      </c>
      <c r="C22" s="113" t="s">
        <v>509</v>
      </c>
      <c r="D22" s="113" t="s">
        <v>336</v>
      </c>
      <c r="E22" s="113" t="s">
        <v>337</v>
      </c>
      <c r="F22" s="113" t="s">
        <v>333</v>
      </c>
      <c r="G22" s="114">
        <v>0</v>
      </c>
      <c r="H22" s="112"/>
    </row>
    <row r="23" spans="1:9" x14ac:dyDescent="0.55000000000000004">
      <c r="A23" s="112" t="s">
        <v>330</v>
      </c>
      <c r="B23" s="113" t="s">
        <v>331</v>
      </c>
      <c r="C23" s="113" t="s">
        <v>150</v>
      </c>
      <c r="D23" s="113" t="s">
        <v>343</v>
      </c>
      <c r="E23" s="113" t="s">
        <v>332</v>
      </c>
      <c r="F23" s="113" t="s">
        <v>333</v>
      </c>
      <c r="G23" s="114">
        <v>0</v>
      </c>
      <c r="H23" s="112"/>
    </row>
    <row r="24" spans="1:9" x14ac:dyDescent="0.55000000000000004">
      <c r="A24" s="112" t="s">
        <v>334</v>
      </c>
      <c r="B24" s="113" t="s">
        <v>335</v>
      </c>
      <c r="C24" s="113" t="s">
        <v>159</v>
      </c>
      <c r="D24" s="113" t="s">
        <v>343</v>
      </c>
      <c r="E24" s="113" t="s">
        <v>337</v>
      </c>
      <c r="F24" s="113" t="s">
        <v>338</v>
      </c>
      <c r="G24" s="114">
        <v>0</v>
      </c>
      <c r="H24" s="112"/>
    </row>
    <row r="25" spans="1:9" s="115" customFormat="1" x14ac:dyDescent="0.55000000000000004">
      <c r="A25" s="112" t="s">
        <v>339</v>
      </c>
      <c r="B25" s="113" t="s">
        <v>335</v>
      </c>
      <c r="C25" s="113" t="s">
        <v>179</v>
      </c>
      <c r="D25" s="113" t="s">
        <v>343</v>
      </c>
      <c r="E25" s="113" t="s">
        <v>337</v>
      </c>
      <c r="F25" s="113" t="s">
        <v>340</v>
      </c>
      <c r="G25" s="114">
        <v>0</v>
      </c>
      <c r="H25" s="112"/>
    </row>
    <row r="26" spans="1:9" s="115" customFormat="1" x14ac:dyDescent="0.55000000000000004">
      <c r="A26" s="112" t="s">
        <v>341</v>
      </c>
      <c r="B26" s="113" t="s">
        <v>335</v>
      </c>
      <c r="C26" s="113" t="s">
        <v>342</v>
      </c>
      <c r="D26" s="113" t="s">
        <v>343</v>
      </c>
      <c r="E26" s="113" t="s">
        <v>344</v>
      </c>
      <c r="F26" s="113" t="s">
        <v>333</v>
      </c>
      <c r="G26" s="114">
        <v>0</v>
      </c>
      <c r="H26" s="112"/>
    </row>
    <row r="27" spans="1:9" s="115" customFormat="1" ht="41" x14ac:dyDescent="0.55000000000000004">
      <c r="A27" s="112" t="s">
        <v>345</v>
      </c>
      <c r="B27" s="113" t="s">
        <v>335</v>
      </c>
      <c r="C27" s="113" t="s">
        <v>154</v>
      </c>
      <c r="D27" s="113" t="s">
        <v>343</v>
      </c>
      <c r="E27" s="113" t="s">
        <v>344</v>
      </c>
      <c r="F27" s="113" t="s">
        <v>346</v>
      </c>
      <c r="G27" s="114">
        <v>0</v>
      </c>
      <c r="H27" s="112"/>
    </row>
    <row r="28" spans="1:9" s="115" customFormat="1" ht="61.5" x14ac:dyDescent="0.55000000000000004">
      <c r="A28" s="112" t="s">
        <v>347</v>
      </c>
      <c r="B28" s="113" t="s">
        <v>335</v>
      </c>
      <c r="C28" s="113" t="s">
        <v>179</v>
      </c>
      <c r="D28" s="113" t="s">
        <v>336</v>
      </c>
      <c r="E28" s="113" t="s">
        <v>344</v>
      </c>
      <c r="F28" s="113" t="s">
        <v>348</v>
      </c>
      <c r="G28" s="114"/>
      <c r="H28" s="112" t="s">
        <v>349</v>
      </c>
    </row>
    <row r="29" spans="1:9" s="115" customFormat="1" ht="41" x14ac:dyDescent="0.55000000000000004">
      <c r="A29" s="112" t="s">
        <v>350</v>
      </c>
      <c r="B29" s="113" t="s">
        <v>335</v>
      </c>
      <c r="C29" s="113" t="s">
        <v>159</v>
      </c>
      <c r="D29" s="113" t="s">
        <v>343</v>
      </c>
      <c r="E29" s="113" t="s">
        <v>344</v>
      </c>
      <c r="F29" s="113" t="s">
        <v>333</v>
      </c>
      <c r="G29" s="114">
        <v>0</v>
      </c>
      <c r="H29" s="112"/>
    </row>
    <row r="30" spans="1:9" s="115" customFormat="1" x14ac:dyDescent="0.55000000000000004">
      <c r="A30" s="112" t="s">
        <v>351</v>
      </c>
      <c r="B30" s="113" t="s">
        <v>335</v>
      </c>
      <c r="C30" s="113" t="s">
        <v>352</v>
      </c>
      <c r="D30" s="113" t="s">
        <v>343</v>
      </c>
      <c r="E30" s="113" t="s">
        <v>344</v>
      </c>
      <c r="F30" s="113" t="s">
        <v>333</v>
      </c>
      <c r="G30" s="114">
        <v>0</v>
      </c>
      <c r="H30" s="112"/>
    </row>
    <row r="31" spans="1:9" ht="41" x14ac:dyDescent="0.55000000000000004">
      <c r="A31" s="112" t="s">
        <v>353</v>
      </c>
      <c r="B31" s="113" t="s">
        <v>335</v>
      </c>
      <c r="C31" s="113" t="s">
        <v>352</v>
      </c>
      <c r="D31" s="113" t="s">
        <v>343</v>
      </c>
      <c r="E31" s="113" t="s">
        <v>344</v>
      </c>
      <c r="F31" s="113" t="s">
        <v>333</v>
      </c>
      <c r="G31" s="114">
        <v>0</v>
      </c>
      <c r="H31" s="112"/>
    </row>
    <row r="32" spans="1:9" x14ac:dyDescent="0.55000000000000004">
      <c r="A32" s="112" t="s">
        <v>354</v>
      </c>
      <c r="B32" s="113" t="s">
        <v>335</v>
      </c>
      <c r="C32" s="113" t="s">
        <v>352</v>
      </c>
      <c r="D32" s="113" t="s">
        <v>343</v>
      </c>
      <c r="E32" s="113" t="s">
        <v>344</v>
      </c>
      <c r="F32" s="113" t="s">
        <v>333</v>
      </c>
      <c r="G32" s="114">
        <v>0</v>
      </c>
      <c r="H32" s="112"/>
    </row>
    <row r="33" spans="1:8" ht="41" x14ac:dyDescent="0.55000000000000004">
      <c r="A33" s="112" t="s">
        <v>355</v>
      </c>
      <c r="B33" s="113" t="s">
        <v>335</v>
      </c>
      <c r="C33" s="113" t="s">
        <v>352</v>
      </c>
      <c r="D33" s="113" t="s">
        <v>343</v>
      </c>
      <c r="E33" s="113" t="s">
        <v>344</v>
      </c>
      <c r="F33" s="113" t="s">
        <v>333</v>
      </c>
      <c r="G33" s="114">
        <v>0</v>
      </c>
      <c r="H33" s="112"/>
    </row>
    <row r="34" spans="1:8" ht="41" x14ac:dyDescent="0.55000000000000004">
      <c r="A34" s="112" t="s">
        <v>356</v>
      </c>
      <c r="B34" s="113" t="s">
        <v>335</v>
      </c>
      <c r="C34" s="113" t="s">
        <v>352</v>
      </c>
      <c r="D34" s="113" t="s">
        <v>343</v>
      </c>
      <c r="E34" s="113" t="s">
        <v>344</v>
      </c>
      <c r="F34" s="113" t="s">
        <v>333</v>
      </c>
      <c r="G34" s="114">
        <v>0</v>
      </c>
      <c r="H34" s="112"/>
    </row>
    <row r="35" spans="1:8" ht="41" x14ac:dyDescent="0.55000000000000004">
      <c r="A35" s="112" t="s">
        <v>357</v>
      </c>
      <c r="B35" s="113" t="s">
        <v>335</v>
      </c>
      <c r="C35" s="113" t="s">
        <v>145</v>
      </c>
      <c r="D35" s="113" t="s">
        <v>343</v>
      </c>
      <c r="E35" s="113" t="s">
        <v>344</v>
      </c>
      <c r="F35" s="113" t="s">
        <v>333</v>
      </c>
      <c r="G35" s="114">
        <v>0</v>
      </c>
      <c r="H35" s="112"/>
    </row>
    <row r="36" spans="1:8" x14ac:dyDescent="0.55000000000000004">
      <c r="A36" s="112" t="s">
        <v>358</v>
      </c>
      <c r="B36" s="113" t="s">
        <v>335</v>
      </c>
      <c r="C36" s="113" t="s">
        <v>145</v>
      </c>
      <c r="D36" s="113" t="s">
        <v>343</v>
      </c>
      <c r="E36" s="113" t="s">
        <v>344</v>
      </c>
      <c r="F36" s="113" t="s">
        <v>333</v>
      </c>
      <c r="G36" s="114">
        <v>0</v>
      </c>
      <c r="H36" s="112"/>
    </row>
    <row r="37" spans="1:8" ht="61.5" x14ac:dyDescent="0.55000000000000004">
      <c r="A37" s="112" t="s">
        <v>359</v>
      </c>
      <c r="B37" s="113" t="s">
        <v>335</v>
      </c>
      <c r="C37" s="113" t="s">
        <v>145</v>
      </c>
      <c r="D37" s="113" t="s">
        <v>343</v>
      </c>
      <c r="E37" s="113" t="s">
        <v>344</v>
      </c>
      <c r="F37" s="113" t="s">
        <v>333</v>
      </c>
      <c r="G37" s="114">
        <v>0</v>
      </c>
      <c r="H37" s="112"/>
    </row>
    <row r="38" spans="1:8" ht="41" x14ac:dyDescent="0.55000000000000004">
      <c r="A38" s="112" t="s">
        <v>360</v>
      </c>
      <c r="B38" s="113" t="s">
        <v>335</v>
      </c>
      <c r="C38" s="113" t="s">
        <v>361</v>
      </c>
      <c r="D38" s="113" t="s">
        <v>343</v>
      </c>
      <c r="E38" s="113" t="s">
        <v>344</v>
      </c>
      <c r="F38" s="113" t="s">
        <v>333</v>
      </c>
      <c r="G38" s="114">
        <v>0</v>
      </c>
      <c r="H38" s="112"/>
    </row>
    <row r="39" spans="1:8" ht="41" x14ac:dyDescent="0.55000000000000004">
      <c r="A39" s="112" t="s">
        <v>362</v>
      </c>
      <c r="B39" s="113" t="s">
        <v>335</v>
      </c>
      <c r="C39" s="113" t="s">
        <v>147</v>
      </c>
      <c r="D39" s="113" t="s">
        <v>343</v>
      </c>
      <c r="E39" s="113" t="s">
        <v>344</v>
      </c>
      <c r="F39" s="113" t="s">
        <v>333</v>
      </c>
      <c r="G39" s="114">
        <v>0</v>
      </c>
      <c r="H39" s="112"/>
    </row>
    <row r="40" spans="1:8" ht="41" x14ac:dyDescent="0.55000000000000004">
      <c r="A40" s="112" t="s">
        <v>363</v>
      </c>
      <c r="B40" s="113" t="s">
        <v>335</v>
      </c>
      <c r="C40" s="113" t="s">
        <v>147</v>
      </c>
      <c r="D40" s="113" t="s">
        <v>343</v>
      </c>
      <c r="E40" s="113" t="s">
        <v>344</v>
      </c>
      <c r="F40" s="113" t="s">
        <v>333</v>
      </c>
      <c r="G40" s="114">
        <v>0</v>
      </c>
      <c r="H40" s="112"/>
    </row>
    <row r="41" spans="1:8" x14ac:dyDescent="0.55000000000000004">
      <c r="A41" s="112" t="s">
        <v>364</v>
      </c>
      <c r="B41" s="113" t="s">
        <v>335</v>
      </c>
      <c r="C41" s="113" t="s">
        <v>365</v>
      </c>
      <c r="D41" s="113" t="s">
        <v>343</v>
      </c>
      <c r="E41" s="113" t="s">
        <v>344</v>
      </c>
      <c r="F41" s="113" t="s">
        <v>333</v>
      </c>
      <c r="G41" s="114">
        <v>0</v>
      </c>
      <c r="H41" s="112"/>
    </row>
    <row r="42" spans="1:8" x14ac:dyDescent="0.55000000000000004">
      <c r="A42" s="112" t="s">
        <v>366</v>
      </c>
      <c r="B42" s="113" t="s">
        <v>335</v>
      </c>
      <c r="C42" s="113" t="s">
        <v>365</v>
      </c>
      <c r="D42" s="113" t="s">
        <v>343</v>
      </c>
      <c r="E42" s="113" t="s">
        <v>344</v>
      </c>
      <c r="F42" s="113" t="s">
        <v>333</v>
      </c>
      <c r="G42" s="114">
        <v>0</v>
      </c>
      <c r="H42" s="112"/>
    </row>
    <row r="43" spans="1:8" ht="41" x14ac:dyDescent="0.55000000000000004">
      <c r="A43" s="112" t="s">
        <v>367</v>
      </c>
      <c r="B43" s="113" t="s">
        <v>335</v>
      </c>
      <c r="C43" s="113" t="s">
        <v>365</v>
      </c>
      <c r="D43" s="113" t="s">
        <v>343</v>
      </c>
      <c r="E43" s="113" t="s">
        <v>344</v>
      </c>
      <c r="F43" s="113" t="s">
        <v>333</v>
      </c>
      <c r="G43" s="114">
        <v>0</v>
      </c>
      <c r="H43" s="112"/>
    </row>
    <row r="44" spans="1:8" x14ac:dyDescent="0.55000000000000004">
      <c r="A44" s="112" t="s">
        <v>368</v>
      </c>
      <c r="B44" s="113" t="s">
        <v>335</v>
      </c>
      <c r="C44" s="113" t="s">
        <v>365</v>
      </c>
      <c r="D44" s="113" t="s">
        <v>343</v>
      </c>
      <c r="E44" s="113" t="s">
        <v>344</v>
      </c>
      <c r="F44" s="113" t="s">
        <v>333</v>
      </c>
      <c r="G44" s="114">
        <v>0</v>
      </c>
      <c r="H44" s="112"/>
    </row>
    <row r="45" spans="1:8" x14ac:dyDescent="0.55000000000000004">
      <c r="A45" s="112" t="s">
        <v>369</v>
      </c>
      <c r="B45" s="113" t="s">
        <v>335</v>
      </c>
      <c r="C45" s="113" t="s">
        <v>365</v>
      </c>
      <c r="D45" s="113" t="s">
        <v>343</v>
      </c>
      <c r="E45" s="113" t="s">
        <v>344</v>
      </c>
      <c r="F45" s="113" t="s">
        <v>333</v>
      </c>
      <c r="G45" s="114">
        <v>0</v>
      </c>
      <c r="H45" s="112"/>
    </row>
    <row r="46" spans="1:8" ht="41" x14ac:dyDescent="0.55000000000000004">
      <c r="A46" s="112" t="s">
        <v>370</v>
      </c>
      <c r="B46" s="113" t="s">
        <v>335</v>
      </c>
      <c r="C46" s="113" t="s">
        <v>365</v>
      </c>
      <c r="D46" s="113" t="s">
        <v>343</v>
      </c>
      <c r="E46" s="113" t="s">
        <v>344</v>
      </c>
      <c r="F46" s="113" t="s">
        <v>333</v>
      </c>
      <c r="G46" s="114">
        <v>0</v>
      </c>
      <c r="H46" s="112"/>
    </row>
    <row r="47" spans="1:8" x14ac:dyDescent="0.55000000000000004">
      <c r="A47" s="112" t="s">
        <v>371</v>
      </c>
      <c r="B47" s="113" t="s">
        <v>335</v>
      </c>
      <c r="C47" s="113" t="s">
        <v>365</v>
      </c>
      <c r="D47" s="113" t="s">
        <v>343</v>
      </c>
      <c r="E47" s="113" t="s">
        <v>344</v>
      </c>
      <c r="F47" s="113" t="s">
        <v>333</v>
      </c>
      <c r="G47" s="114">
        <v>0</v>
      </c>
      <c r="H47" s="112"/>
    </row>
    <row r="48" spans="1:8" ht="41" x14ac:dyDescent="0.55000000000000004">
      <c r="A48" s="112" t="s">
        <v>372</v>
      </c>
      <c r="B48" s="113" t="s">
        <v>335</v>
      </c>
      <c r="C48" s="113" t="s">
        <v>373</v>
      </c>
      <c r="D48" s="113" t="s">
        <v>343</v>
      </c>
      <c r="E48" s="113" t="s">
        <v>344</v>
      </c>
      <c r="F48" s="113" t="s">
        <v>333</v>
      </c>
      <c r="G48" s="114">
        <v>0</v>
      </c>
      <c r="H48" s="112"/>
    </row>
    <row r="49" spans="1:8" x14ac:dyDescent="0.55000000000000004">
      <c r="A49" s="112" t="s">
        <v>374</v>
      </c>
      <c r="B49" s="113" t="s">
        <v>335</v>
      </c>
      <c r="C49" s="113" t="s">
        <v>373</v>
      </c>
      <c r="D49" s="113" t="s">
        <v>343</v>
      </c>
      <c r="E49" s="113" t="s">
        <v>344</v>
      </c>
      <c r="F49" s="113" t="s">
        <v>333</v>
      </c>
      <c r="G49" s="114">
        <v>0</v>
      </c>
      <c r="H49" s="112"/>
    </row>
    <row r="50" spans="1:8" ht="41" x14ac:dyDescent="0.55000000000000004">
      <c r="A50" s="112" t="s">
        <v>375</v>
      </c>
      <c r="B50" s="113" t="s">
        <v>335</v>
      </c>
      <c r="C50" s="113" t="s">
        <v>148</v>
      </c>
      <c r="D50" s="113" t="s">
        <v>343</v>
      </c>
      <c r="E50" s="113" t="s">
        <v>344</v>
      </c>
      <c r="F50" s="113" t="s">
        <v>333</v>
      </c>
      <c r="G50" s="114">
        <v>0</v>
      </c>
      <c r="H50" s="112"/>
    </row>
    <row r="51" spans="1:8" ht="41" x14ac:dyDescent="0.55000000000000004">
      <c r="A51" s="112" t="s">
        <v>376</v>
      </c>
      <c r="B51" s="113" t="s">
        <v>335</v>
      </c>
      <c r="C51" s="113" t="s">
        <v>377</v>
      </c>
      <c r="D51" s="113" t="s">
        <v>343</v>
      </c>
      <c r="E51" s="113" t="s">
        <v>344</v>
      </c>
      <c r="F51" s="113" t="s">
        <v>333</v>
      </c>
      <c r="G51" s="114">
        <v>0</v>
      </c>
      <c r="H51" s="112"/>
    </row>
    <row r="52" spans="1:8" ht="41" x14ac:dyDescent="0.55000000000000004">
      <c r="A52" s="112" t="s">
        <v>378</v>
      </c>
      <c r="B52" s="113" t="s">
        <v>335</v>
      </c>
      <c r="C52" s="113" t="s">
        <v>150</v>
      </c>
      <c r="D52" s="113" t="s">
        <v>343</v>
      </c>
      <c r="E52" s="113" t="s">
        <v>344</v>
      </c>
      <c r="F52" s="113" t="s">
        <v>333</v>
      </c>
      <c r="G52" s="114">
        <v>0</v>
      </c>
      <c r="H52" s="112"/>
    </row>
    <row r="53" spans="1:8" ht="41" x14ac:dyDescent="0.55000000000000004">
      <c r="A53" s="112" t="s">
        <v>379</v>
      </c>
      <c r="B53" s="113" t="s">
        <v>335</v>
      </c>
      <c r="C53" s="113" t="s">
        <v>150</v>
      </c>
      <c r="D53" s="113" t="s">
        <v>343</v>
      </c>
      <c r="E53" s="113" t="s">
        <v>344</v>
      </c>
      <c r="F53" s="113" t="s">
        <v>333</v>
      </c>
      <c r="G53" s="114">
        <v>0</v>
      </c>
      <c r="H53" s="112"/>
    </row>
    <row r="54" spans="1:8" x14ac:dyDescent="0.55000000000000004">
      <c r="A54" s="112" t="s">
        <v>380</v>
      </c>
      <c r="B54" s="113" t="s">
        <v>335</v>
      </c>
      <c r="C54" s="113" t="s">
        <v>150</v>
      </c>
      <c r="D54" s="113" t="s">
        <v>343</v>
      </c>
      <c r="E54" s="113" t="s">
        <v>344</v>
      </c>
      <c r="F54" s="113" t="s">
        <v>333</v>
      </c>
      <c r="G54" s="114">
        <v>0</v>
      </c>
      <c r="H54" s="112"/>
    </row>
    <row r="55" spans="1:8" ht="41" x14ac:dyDescent="0.55000000000000004">
      <c r="A55" s="112" t="s">
        <v>381</v>
      </c>
      <c r="B55" s="113" t="s">
        <v>335</v>
      </c>
      <c r="C55" s="113" t="s">
        <v>150</v>
      </c>
      <c r="D55" s="113" t="s">
        <v>343</v>
      </c>
      <c r="E55" s="113" t="s">
        <v>344</v>
      </c>
      <c r="F55" s="113" t="s">
        <v>333</v>
      </c>
      <c r="G55" s="114">
        <v>0</v>
      </c>
      <c r="H55" s="112"/>
    </row>
    <row r="56" spans="1:8" x14ac:dyDescent="0.55000000000000004">
      <c r="A56" s="112" t="s">
        <v>382</v>
      </c>
      <c r="B56" s="113" t="s">
        <v>335</v>
      </c>
      <c r="C56" s="113" t="s">
        <v>151</v>
      </c>
      <c r="D56" s="113" t="s">
        <v>343</v>
      </c>
      <c r="E56" s="113" t="s">
        <v>344</v>
      </c>
      <c r="F56" s="113" t="s">
        <v>333</v>
      </c>
      <c r="G56" s="114">
        <v>0</v>
      </c>
      <c r="H56" s="112"/>
    </row>
    <row r="57" spans="1:8" x14ac:dyDescent="0.55000000000000004">
      <c r="A57" s="112" t="s">
        <v>383</v>
      </c>
      <c r="B57" s="113" t="s">
        <v>335</v>
      </c>
      <c r="C57" s="113" t="s">
        <v>152</v>
      </c>
      <c r="D57" s="113" t="s">
        <v>343</v>
      </c>
      <c r="E57" s="113" t="s">
        <v>344</v>
      </c>
      <c r="F57" s="113" t="s">
        <v>333</v>
      </c>
      <c r="G57" s="114">
        <v>0</v>
      </c>
      <c r="H57" s="112"/>
    </row>
    <row r="58" spans="1:8" x14ac:dyDescent="0.55000000000000004">
      <c r="A58" s="112" t="s">
        <v>384</v>
      </c>
      <c r="B58" s="113" t="s">
        <v>335</v>
      </c>
      <c r="C58" s="113" t="s">
        <v>152</v>
      </c>
      <c r="D58" s="113" t="s">
        <v>343</v>
      </c>
      <c r="E58" s="113" t="s">
        <v>344</v>
      </c>
      <c r="F58" s="113" t="s">
        <v>333</v>
      </c>
      <c r="G58" s="114">
        <v>0</v>
      </c>
      <c r="H58" s="112"/>
    </row>
    <row r="59" spans="1:8" x14ac:dyDescent="0.55000000000000004">
      <c r="A59" s="112" t="s">
        <v>385</v>
      </c>
      <c r="B59" s="113" t="s">
        <v>335</v>
      </c>
      <c r="C59" s="113" t="s">
        <v>153</v>
      </c>
      <c r="D59" s="113" t="s">
        <v>343</v>
      </c>
      <c r="E59" s="113" t="s">
        <v>344</v>
      </c>
      <c r="F59" s="113" t="s">
        <v>333</v>
      </c>
      <c r="G59" s="114">
        <v>0</v>
      </c>
      <c r="H59" s="112"/>
    </row>
    <row r="60" spans="1:8" ht="41" x14ac:dyDescent="0.55000000000000004">
      <c r="A60" s="112" t="s">
        <v>386</v>
      </c>
      <c r="B60" s="113" t="s">
        <v>335</v>
      </c>
      <c r="C60" s="113" t="s">
        <v>153</v>
      </c>
      <c r="D60" s="113" t="s">
        <v>343</v>
      </c>
      <c r="E60" s="113" t="s">
        <v>344</v>
      </c>
      <c r="F60" s="113" t="s">
        <v>333</v>
      </c>
      <c r="G60" s="114">
        <v>0</v>
      </c>
      <c r="H60" s="112"/>
    </row>
    <row r="61" spans="1:8" ht="61.5" x14ac:dyDescent="0.55000000000000004">
      <c r="A61" s="112" t="s">
        <v>387</v>
      </c>
      <c r="B61" s="113" t="s">
        <v>335</v>
      </c>
      <c r="C61" s="113" t="s">
        <v>153</v>
      </c>
      <c r="D61" s="113" t="s">
        <v>343</v>
      </c>
      <c r="E61" s="113" t="s">
        <v>344</v>
      </c>
      <c r="F61" s="113" t="s">
        <v>333</v>
      </c>
      <c r="G61" s="114">
        <v>0</v>
      </c>
      <c r="H61" s="112"/>
    </row>
    <row r="62" spans="1:8" ht="41" x14ac:dyDescent="0.55000000000000004">
      <c r="A62" s="112" t="s">
        <v>388</v>
      </c>
      <c r="B62" s="113" t="s">
        <v>335</v>
      </c>
      <c r="C62" s="113" t="s">
        <v>153</v>
      </c>
      <c r="D62" s="113" t="s">
        <v>343</v>
      </c>
      <c r="E62" s="113" t="s">
        <v>344</v>
      </c>
      <c r="F62" s="113" t="s">
        <v>333</v>
      </c>
      <c r="G62" s="114">
        <v>0</v>
      </c>
      <c r="H62" s="112"/>
    </row>
    <row r="63" spans="1:8" ht="41" x14ac:dyDescent="0.55000000000000004">
      <c r="A63" s="112" t="s">
        <v>389</v>
      </c>
      <c r="B63" s="113" t="s">
        <v>335</v>
      </c>
      <c r="C63" s="113" t="s">
        <v>153</v>
      </c>
      <c r="D63" s="113" t="s">
        <v>343</v>
      </c>
      <c r="E63" s="113" t="s">
        <v>344</v>
      </c>
      <c r="F63" s="113" t="s">
        <v>333</v>
      </c>
      <c r="G63" s="114">
        <v>0</v>
      </c>
      <c r="H63" s="112"/>
    </row>
    <row r="64" spans="1:8" ht="41" x14ac:dyDescent="0.55000000000000004">
      <c r="A64" s="112" t="s">
        <v>390</v>
      </c>
      <c r="B64" s="113" t="s">
        <v>335</v>
      </c>
      <c r="C64" s="113" t="s">
        <v>153</v>
      </c>
      <c r="D64" s="113" t="s">
        <v>343</v>
      </c>
      <c r="E64" s="113" t="s">
        <v>344</v>
      </c>
      <c r="F64" s="113" t="s">
        <v>333</v>
      </c>
      <c r="G64" s="114">
        <v>0</v>
      </c>
      <c r="H64" s="112"/>
    </row>
    <row r="65" spans="1:8" ht="41" x14ac:dyDescent="0.55000000000000004">
      <c r="A65" s="112" t="s">
        <v>391</v>
      </c>
      <c r="B65" s="113" t="s">
        <v>335</v>
      </c>
      <c r="C65" s="113" t="s">
        <v>153</v>
      </c>
      <c r="D65" s="113" t="s">
        <v>343</v>
      </c>
      <c r="E65" s="113" t="s">
        <v>344</v>
      </c>
      <c r="F65" s="113" t="s">
        <v>333</v>
      </c>
      <c r="G65" s="114">
        <v>0</v>
      </c>
      <c r="H65" s="112"/>
    </row>
    <row r="66" spans="1:8" ht="41" x14ac:dyDescent="0.55000000000000004">
      <c r="A66" s="112" t="s">
        <v>392</v>
      </c>
      <c r="B66" s="113" t="s">
        <v>335</v>
      </c>
      <c r="C66" s="113" t="s">
        <v>153</v>
      </c>
      <c r="D66" s="113" t="s">
        <v>343</v>
      </c>
      <c r="E66" s="113" t="s">
        <v>344</v>
      </c>
      <c r="F66" s="113" t="s">
        <v>333</v>
      </c>
      <c r="G66" s="114">
        <v>0</v>
      </c>
      <c r="H66" s="112"/>
    </row>
    <row r="67" spans="1:8" ht="41" x14ac:dyDescent="0.55000000000000004">
      <c r="A67" s="112" t="s">
        <v>393</v>
      </c>
      <c r="B67" s="113" t="s">
        <v>335</v>
      </c>
      <c r="C67" s="113" t="s">
        <v>153</v>
      </c>
      <c r="D67" s="113" t="s">
        <v>343</v>
      </c>
      <c r="E67" s="113" t="s">
        <v>344</v>
      </c>
      <c r="F67" s="113" t="s">
        <v>333</v>
      </c>
      <c r="G67" s="114">
        <v>0</v>
      </c>
      <c r="H67" s="112"/>
    </row>
    <row r="68" spans="1:8" ht="41" x14ac:dyDescent="0.55000000000000004">
      <c r="A68" s="112" t="s">
        <v>394</v>
      </c>
      <c r="B68" s="113" t="s">
        <v>335</v>
      </c>
      <c r="C68" s="113" t="s">
        <v>153</v>
      </c>
      <c r="D68" s="113" t="s">
        <v>343</v>
      </c>
      <c r="E68" s="113" t="s">
        <v>344</v>
      </c>
      <c r="F68" s="113" t="s">
        <v>333</v>
      </c>
      <c r="G68" s="114">
        <v>0</v>
      </c>
      <c r="H68" s="112"/>
    </row>
    <row r="69" spans="1:8" ht="41" x14ac:dyDescent="0.55000000000000004">
      <c r="A69" s="112" t="s">
        <v>395</v>
      </c>
      <c r="B69" s="113" t="s">
        <v>335</v>
      </c>
      <c r="C69" s="113" t="s">
        <v>153</v>
      </c>
      <c r="D69" s="113" t="s">
        <v>343</v>
      </c>
      <c r="E69" s="113" t="s">
        <v>344</v>
      </c>
      <c r="F69" s="113" t="s">
        <v>333</v>
      </c>
      <c r="G69" s="114">
        <v>0</v>
      </c>
      <c r="H69" s="112"/>
    </row>
    <row r="70" spans="1:8" ht="41" x14ac:dyDescent="0.55000000000000004">
      <c r="A70" s="112" t="s">
        <v>396</v>
      </c>
      <c r="B70" s="113" t="s">
        <v>335</v>
      </c>
      <c r="C70" s="113" t="s">
        <v>153</v>
      </c>
      <c r="D70" s="113" t="s">
        <v>343</v>
      </c>
      <c r="E70" s="113" t="s">
        <v>344</v>
      </c>
      <c r="F70" s="113" t="s">
        <v>333</v>
      </c>
      <c r="G70" s="114">
        <v>0</v>
      </c>
      <c r="H70" s="112"/>
    </row>
    <row r="71" spans="1:8" ht="41" x14ac:dyDescent="0.55000000000000004">
      <c r="A71" s="112" t="s">
        <v>397</v>
      </c>
      <c r="B71" s="113" t="s">
        <v>335</v>
      </c>
      <c r="C71" s="113" t="s">
        <v>153</v>
      </c>
      <c r="D71" s="113" t="s">
        <v>343</v>
      </c>
      <c r="E71" s="113" t="s">
        <v>344</v>
      </c>
      <c r="F71" s="113" t="s">
        <v>333</v>
      </c>
      <c r="G71" s="114">
        <v>0</v>
      </c>
      <c r="H71" s="112"/>
    </row>
    <row r="72" spans="1:8" ht="41" x14ac:dyDescent="0.55000000000000004">
      <c r="A72" s="112" t="s">
        <v>398</v>
      </c>
      <c r="B72" s="113" t="s">
        <v>335</v>
      </c>
      <c r="C72" s="113" t="s">
        <v>153</v>
      </c>
      <c r="D72" s="113" t="s">
        <v>343</v>
      </c>
      <c r="E72" s="113" t="s">
        <v>344</v>
      </c>
      <c r="F72" s="113" t="s">
        <v>333</v>
      </c>
      <c r="G72" s="114">
        <v>0</v>
      </c>
      <c r="H72" s="112"/>
    </row>
    <row r="73" spans="1:8" x14ac:dyDescent="0.55000000000000004">
      <c r="A73" s="112" t="s">
        <v>399</v>
      </c>
      <c r="B73" s="113" t="s">
        <v>335</v>
      </c>
      <c r="C73" s="113" t="s">
        <v>153</v>
      </c>
      <c r="D73" s="113" t="s">
        <v>343</v>
      </c>
      <c r="E73" s="113" t="s">
        <v>344</v>
      </c>
      <c r="F73" s="113" t="s">
        <v>333</v>
      </c>
      <c r="G73" s="114">
        <v>0</v>
      </c>
      <c r="H73" s="112"/>
    </row>
    <row r="74" spans="1:8" ht="41" x14ac:dyDescent="0.55000000000000004">
      <c r="A74" s="112" t="s">
        <v>400</v>
      </c>
      <c r="B74" s="113" t="s">
        <v>335</v>
      </c>
      <c r="C74" s="113" t="s">
        <v>153</v>
      </c>
      <c r="D74" s="113" t="s">
        <v>343</v>
      </c>
      <c r="E74" s="113" t="s">
        <v>344</v>
      </c>
      <c r="F74" s="113" t="s">
        <v>333</v>
      </c>
      <c r="G74" s="114">
        <v>0</v>
      </c>
      <c r="H74" s="112"/>
    </row>
    <row r="75" spans="1:8" x14ac:dyDescent="0.55000000000000004">
      <c r="A75" s="112" t="s">
        <v>401</v>
      </c>
      <c r="B75" s="113" t="s">
        <v>335</v>
      </c>
      <c r="C75" s="113" t="s">
        <v>153</v>
      </c>
      <c r="D75" s="113" t="s">
        <v>343</v>
      </c>
      <c r="E75" s="113" t="s">
        <v>344</v>
      </c>
      <c r="F75" s="113" t="s">
        <v>333</v>
      </c>
      <c r="G75" s="114">
        <v>0</v>
      </c>
      <c r="H75" s="112"/>
    </row>
    <row r="76" spans="1:8" ht="41" x14ac:dyDescent="0.55000000000000004">
      <c r="A76" s="112" t="s">
        <v>402</v>
      </c>
      <c r="B76" s="113" t="s">
        <v>335</v>
      </c>
      <c r="C76" s="113" t="s">
        <v>153</v>
      </c>
      <c r="D76" s="113" t="s">
        <v>343</v>
      </c>
      <c r="E76" s="113" t="s">
        <v>344</v>
      </c>
      <c r="F76" s="113" t="s">
        <v>333</v>
      </c>
      <c r="G76" s="114">
        <v>0</v>
      </c>
      <c r="H76" s="112"/>
    </row>
    <row r="77" spans="1:8" x14ac:dyDescent="0.55000000000000004">
      <c r="A77" s="112" t="s">
        <v>403</v>
      </c>
      <c r="B77" s="113" t="s">
        <v>335</v>
      </c>
      <c r="C77" s="113" t="s">
        <v>153</v>
      </c>
      <c r="D77" s="113" t="s">
        <v>343</v>
      </c>
      <c r="E77" s="113" t="s">
        <v>344</v>
      </c>
      <c r="F77" s="113" t="s">
        <v>333</v>
      </c>
      <c r="G77" s="114">
        <v>0</v>
      </c>
      <c r="H77" s="112"/>
    </row>
    <row r="78" spans="1:8" x14ac:dyDescent="0.55000000000000004">
      <c r="A78" s="112" t="s">
        <v>404</v>
      </c>
      <c r="B78" s="113" t="s">
        <v>335</v>
      </c>
      <c r="C78" s="113" t="s">
        <v>154</v>
      </c>
      <c r="D78" s="113" t="s">
        <v>343</v>
      </c>
      <c r="E78" s="113" t="s">
        <v>344</v>
      </c>
      <c r="F78" s="113" t="s">
        <v>333</v>
      </c>
      <c r="G78" s="114">
        <v>0</v>
      </c>
      <c r="H78" s="112"/>
    </row>
    <row r="79" spans="1:8" ht="41" x14ac:dyDescent="0.55000000000000004">
      <c r="A79" s="112" t="s">
        <v>405</v>
      </c>
      <c r="B79" s="113" t="s">
        <v>335</v>
      </c>
      <c r="C79" s="113" t="s">
        <v>154</v>
      </c>
      <c r="D79" s="113" t="s">
        <v>343</v>
      </c>
      <c r="E79" s="113" t="s">
        <v>344</v>
      </c>
      <c r="F79" s="113" t="s">
        <v>333</v>
      </c>
      <c r="G79" s="114">
        <v>0</v>
      </c>
      <c r="H79" s="112"/>
    </row>
    <row r="80" spans="1:8" ht="41" x14ac:dyDescent="0.55000000000000004">
      <c r="A80" s="112" t="s">
        <v>406</v>
      </c>
      <c r="B80" s="113" t="s">
        <v>335</v>
      </c>
      <c r="C80" s="113" t="s">
        <v>154</v>
      </c>
      <c r="D80" s="113" t="s">
        <v>343</v>
      </c>
      <c r="E80" s="113" t="s">
        <v>344</v>
      </c>
      <c r="F80" s="113" t="s">
        <v>333</v>
      </c>
      <c r="G80" s="114">
        <v>0</v>
      </c>
      <c r="H80" s="112"/>
    </row>
    <row r="81" spans="1:8" x14ac:dyDescent="0.55000000000000004">
      <c r="A81" s="112" t="s">
        <v>407</v>
      </c>
      <c r="B81" s="113" t="s">
        <v>335</v>
      </c>
      <c r="C81" s="113" t="s">
        <v>154</v>
      </c>
      <c r="D81" s="113" t="s">
        <v>343</v>
      </c>
      <c r="E81" s="113" t="s">
        <v>344</v>
      </c>
      <c r="F81" s="113" t="s">
        <v>333</v>
      </c>
      <c r="G81" s="114">
        <v>0</v>
      </c>
      <c r="H81" s="112"/>
    </row>
    <row r="82" spans="1:8" x14ac:dyDescent="0.55000000000000004">
      <c r="A82" s="112" t="s">
        <v>408</v>
      </c>
      <c r="B82" s="113" t="s">
        <v>335</v>
      </c>
      <c r="C82" s="113" t="s">
        <v>154</v>
      </c>
      <c r="D82" s="113" t="s">
        <v>343</v>
      </c>
      <c r="E82" s="113" t="s">
        <v>344</v>
      </c>
      <c r="F82" s="113" t="s">
        <v>333</v>
      </c>
      <c r="G82" s="114">
        <v>0</v>
      </c>
      <c r="H82" s="112"/>
    </row>
    <row r="83" spans="1:8" ht="41" x14ac:dyDescent="0.55000000000000004">
      <c r="A83" s="112" t="s">
        <v>409</v>
      </c>
      <c r="B83" s="113" t="s">
        <v>335</v>
      </c>
      <c r="C83" s="113" t="s">
        <v>154</v>
      </c>
      <c r="D83" s="113" t="s">
        <v>343</v>
      </c>
      <c r="E83" s="113" t="s">
        <v>344</v>
      </c>
      <c r="F83" s="113" t="s">
        <v>333</v>
      </c>
      <c r="G83" s="114">
        <v>0</v>
      </c>
      <c r="H83" s="112"/>
    </row>
    <row r="84" spans="1:8" ht="41" x14ac:dyDescent="0.55000000000000004">
      <c r="A84" s="112" t="s">
        <v>410</v>
      </c>
      <c r="B84" s="113" t="s">
        <v>335</v>
      </c>
      <c r="C84" s="113" t="s">
        <v>154</v>
      </c>
      <c r="D84" s="113" t="s">
        <v>343</v>
      </c>
      <c r="E84" s="113" t="s">
        <v>344</v>
      </c>
      <c r="F84" s="113" t="s">
        <v>333</v>
      </c>
      <c r="G84" s="114">
        <v>0</v>
      </c>
      <c r="H84" s="112"/>
    </row>
    <row r="85" spans="1:8" ht="41" x14ac:dyDescent="0.55000000000000004">
      <c r="A85" s="112" t="s">
        <v>411</v>
      </c>
      <c r="B85" s="113" t="s">
        <v>335</v>
      </c>
      <c r="C85" s="113" t="s">
        <v>154</v>
      </c>
      <c r="D85" s="113" t="s">
        <v>343</v>
      </c>
      <c r="E85" s="113" t="s">
        <v>344</v>
      </c>
      <c r="F85" s="113" t="s">
        <v>333</v>
      </c>
      <c r="G85" s="114">
        <v>0</v>
      </c>
      <c r="H85" s="112"/>
    </row>
    <row r="86" spans="1:8" ht="41" x14ac:dyDescent="0.55000000000000004">
      <c r="A86" s="112" t="s">
        <v>412</v>
      </c>
      <c r="B86" s="113" t="s">
        <v>335</v>
      </c>
      <c r="C86" s="113" t="s">
        <v>154</v>
      </c>
      <c r="D86" s="113" t="s">
        <v>343</v>
      </c>
      <c r="E86" s="113" t="s">
        <v>344</v>
      </c>
      <c r="F86" s="113" t="s">
        <v>333</v>
      </c>
      <c r="G86" s="114">
        <v>0</v>
      </c>
      <c r="H86" s="112"/>
    </row>
    <row r="87" spans="1:8" ht="41" x14ac:dyDescent="0.55000000000000004">
      <c r="A87" s="112" t="s">
        <v>413</v>
      </c>
      <c r="B87" s="113" t="s">
        <v>335</v>
      </c>
      <c r="C87" s="113" t="s">
        <v>154</v>
      </c>
      <c r="D87" s="113" t="s">
        <v>343</v>
      </c>
      <c r="E87" s="113" t="s">
        <v>344</v>
      </c>
      <c r="F87" s="113" t="s">
        <v>333</v>
      </c>
      <c r="G87" s="114">
        <v>0</v>
      </c>
      <c r="H87" s="112"/>
    </row>
    <row r="88" spans="1:8" ht="41" x14ac:dyDescent="0.55000000000000004">
      <c r="A88" s="112" t="s">
        <v>414</v>
      </c>
      <c r="B88" s="113" t="s">
        <v>335</v>
      </c>
      <c r="C88" s="113" t="s">
        <v>154</v>
      </c>
      <c r="D88" s="113" t="s">
        <v>343</v>
      </c>
      <c r="E88" s="113" t="s">
        <v>344</v>
      </c>
      <c r="F88" s="113" t="s">
        <v>333</v>
      </c>
      <c r="G88" s="114">
        <v>0</v>
      </c>
      <c r="H88" s="112"/>
    </row>
    <row r="89" spans="1:8" ht="41" x14ac:dyDescent="0.55000000000000004">
      <c r="A89" s="112" t="s">
        <v>415</v>
      </c>
      <c r="B89" s="113" t="s">
        <v>335</v>
      </c>
      <c r="C89" s="113" t="s">
        <v>154</v>
      </c>
      <c r="D89" s="113" t="s">
        <v>343</v>
      </c>
      <c r="E89" s="113" t="s">
        <v>344</v>
      </c>
      <c r="F89" s="113" t="s">
        <v>333</v>
      </c>
      <c r="G89" s="114">
        <v>0</v>
      </c>
      <c r="H89" s="112"/>
    </row>
    <row r="90" spans="1:8" ht="41" x14ac:dyDescent="0.55000000000000004">
      <c r="A90" s="112" t="s">
        <v>416</v>
      </c>
      <c r="B90" s="113" t="s">
        <v>335</v>
      </c>
      <c r="C90" s="113" t="s">
        <v>154</v>
      </c>
      <c r="D90" s="113" t="s">
        <v>343</v>
      </c>
      <c r="E90" s="113" t="s">
        <v>344</v>
      </c>
      <c r="F90" s="113" t="s">
        <v>333</v>
      </c>
      <c r="G90" s="114">
        <v>0</v>
      </c>
      <c r="H90" s="112"/>
    </row>
    <row r="91" spans="1:8" ht="41" x14ac:dyDescent="0.55000000000000004">
      <c r="A91" s="112" t="s">
        <v>417</v>
      </c>
      <c r="B91" s="113" t="s">
        <v>335</v>
      </c>
      <c r="C91" s="113" t="s">
        <v>154</v>
      </c>
      <c r="D91" s="113" t="s">
        <v>343</v>
      </c>
      <c r="E91" s="113" t="s">
        <v>344</v>
      </c>
      <c r="F91" s="113" t="s">
        <v>333</v>
      </c>
      <c r="G91" s="114">
        <v>0</v>
      </c>
      <c r="H91" s="112"/>
    </row>
    <row r="92" spans="1:8" x14ac:dyDescent="0.55000000000000004">
      <c r="A92" s="112" t="s">
        <v>418</v>
      </c>
      <c r="B92" s="113" t="s">
        <v>335</v>
      </c>
      <c r="C92" s="113" t="s">
        <v>154</v>
      </c>
      <c r="D92" s="113" t="s">
        <v>343</v>
      </c>
      <c r="E92" s="113" t="s">
        <v>344</v>
      </c>
      <c r="F92" s="113" t="s">
        <v>333</v>
      </c>
      <c r="G92" s="114">
        <v>0</v>
      </c>
      <c r="H92" s="112"/>
    </row>
    <row r="93" spans="1:8" ht="41" x14ac:dyDescent="0.55000000000000004">
      <c r="A93" s="112" t="s">
        <v>419</v>
      </c>
      <c r="B93" s="113" t="s">
        <v>335</v>
      </c>
      <c r="C93" s="113" t="s">
        <v>154</v>
      </c>
      <c r="D93" s="113" t="s">
        <v>343</v>
      </c>
      <c r="E93" s="113" t="s">
        <v>344</v>
      </c>
      <c r="F93" s="113" t="s">
        <v>333</v>
      </c>
      <c r="G93" s="114">
        <v>0</v>
      </c>
      <c r="H93" s="112"/>
    </row>
    <row r="94" spans="1:8" ht="41" x14ac:dyDescent="0.55000000000000004">
      <c r="A94" s="112" t="s">
        <v>420</v>
      </c>
      <c r="B94" s="113" t="s">
        <v>335</v>
      </c>
      <c r="C94" s="113" t="s">
        <v>421</v>
      </c>
      <c r="D94" s="113" t="s">
        <v>343</v>
      </c>
      <c r="E94" s="113" t="s">
        <v>344</v>
      </c>
      <c r="F94" s="113" t="s">
        <v>333</v>
      </c>
      <c r="G94" s="114">
        <v>0</v>
      </c>
      <c r="H94" s="112"/>
    </row>
    <row r="95" spans="1:8" ht="41" x14ac:dyDescent="0.55000000000000004">
      <c r="A95" s="112" t="s">
        <v>422</v>
      </c>
      <c r="B95" s="113" t="s">
        <v>335</v>
      </c>
      <c r="C95" s="113" t="s">
        <v>155</v>
      </c>
      <c r="D95" s="113" t="s">
        <v>343</v>
      </c>
      <c r="E95" s="113" t="s">
        <v>344</v>
      </c>
      <c r="F95" s="113" t="s">
        <v>333</v>
      </c>
      <c r="G95" s="114">
        <v>0</v>
      </c>
      <c r="H95" s="112"/>
    </row>
    <row r="96" spans="1:8" ht="41" x14ac:dyDescent="0.55000000000000004">
      <c r="A96" s="112" t="s">
        <v>423</v>
      </c>
      <c r="B96" s="113" t="s">
        <v>335</v>
      </c>
      <c r="C96" s="113" t="s">
        <v>157</v>
      </c>
      <c r="D96" s="113" t="s">
        <v>343</v>
      </c>
      <c r="E96" s="113" t="s">
        <v>344</v>
      </c>
      <c r="F96" s="113" t="s">
        <v>333</v>
      </c>
      <c r="G96" s="114">
        <v>0</v>
      </c>
      <c r="H96" s="112"/>
    </row>
    <row r="97" spans="1:8" ht="41" x14ac:dyDescent="0.55000000000000004">
      <c r="A97" s="112" t="s">
        <v>424</v>
      </c>
      <c r="B97" s="113" t="s">
        <v>335</v>
      </c>
      <c r="C97" s="113" t="s">
        <v>425</v>
      </c>
      <c r="D97" s="113" t="s">
        <v>343</v>
      </c>
      <c r="E97" s="113" t="s">
        <v>344</v>
      </c>
      <c r="F97" s="113" t="s">
        <v>333</v>
      </c>
      <c r="G97" s="114">
        <v>0</v>
      </c>
      <c r="H97" s="112"/>
    </row>
    <row r="98" spans="1:8" x14ac:dyDescent="0.55000000000000004">
      <c r="A98" s="112" t="s">
        <v>426</v>
      </c>
      <c r="B98" s="113" t="s">
        <v>335</v>
      </c>
      <c r="C98" s="113" t="s">
        <v>427</v>
      </c>
      <c r="D98" s="113" t="s">
        <v>343</v>
      </c>
      <c r="E98" s="113" t="s">
        <v>344</v>
      </c>
      <c r="F98" s="113" t="s">
        <v>333</v>
      </c>
      <c r="G98" s="114">
        <v>0</v>
      </c>
      <c r="H98" s="112"/>
    </row>
    <row r="99" spans="1:8" x14ac:dyDescent="0.55000000000000004">
      <c r="A99" s="112" t="s">
        <v>428</v>
      </c>
      <c r="B99" s="113" t="s">
        <v>335</v>
      </c>
      <c r="C99" s="113" t="s">
        <v>158</v>
      </c>
      <c r="D99" s="113" t="s">
        <v>343</v>
      </c>
      <c r="E99" s="113" t="s">
        <v>344</v>
      </c>
      <c r="F99" s="113" t="s">
        <v>333</v>
      </c>
      <c r="G99" s="114">
        <v>0</v>
      </c>
      <c r="H99" s="112"/>
    </row>
    <row r="100" spans="1:8" ht="41" x14ac:dyDescent="0.55000000000000004">
      <c r="A100" s="112" t="s">
        <v>429</v>
      </c>
      <c r="B100" s="113" t="s">
        <v>335</v>
      </c>
      <c r="C100" s="113" t="s">
        <v>158</v>
      </c>
      <c r="D100" s="113" t="s">
        <v>343</v>
      </c>
      <c r="E100" s="113" t="s">
        <v>344</v>
      </c>
      <c r="F100" s="113" t="s">
        <v>333</v>
      </c>
      <c r="G100" s="114">
        <v>0</v>
      </c>
      <c r="H100" s="112"/>
    </row>
    <row r="101" spans="1:8" x14ac:dyDescent="0.55000000000000004">
      <c r="A101" s="112" t="s">
        <v>430</v>
      </c>
      <c r="B101" s="113" t="s">
        <v>335</v>
      </c>
      <c r="C101" s="113" t="s">
        <v>158</v>
      </c>
      <c r="D101" s="113" t="s">
        <v>343</v>
      </c>
      <c r="E101" s="113" t="s">
        <v>344</v>
      </c>
      <c r="F101" s="113" t="s">
        <v>333</v>
      </c>
      <c r="G101" s="114">
        <v>0</v>
      </c>
      <c r="H101" s="112"/>
    </row>
    <row r="102" spans="1:8" x14ac:dyDescent="0.55000000000000004">
      <c r="A102" s="112" t="s">
        <v>431</v>
      </c>
      <c r="B102" s="113" t="s">
        <v>335</v>
      </c>
      <c r="C102" s="113" t="s">
        <v>158</v>
      </c>
      <c r="D102" s="113" t="s">
        <v>343</v>
      </c>
      <c r="E102" s="113" t="s">
        <v>344</v>
      </c>
      <c r="F102" s="113" t="s">
        <v>333</v>
      </c>
      <c r="G102" s="114">
        <v>0</v>
      </c>
      <c r="H102" s="112"/>
    </row>
    <row r="103" spans="1:8" ht="41" x14ac:dyDescent="0.55000000000000004">
      <c r="A103" s="112" t="s">
        <v>432</v>
      </c>
      <c r="B103" s="113" t="s">
        <v>335</v>
      </c>
      <c r="C103" s="113" t="s">
        <v>159</v>
      </c>
      <c r="D103" s="113" t="s">
        <v>343</v>
      </c>
      <c r="E103" s="113" t="s">
        <v>344</v>
      </c>
      <c r="F103" s="113" t="s">
        <v>333</v>
      </c>
      <c r="G103" s="114">
        <v>0</v>
      </c>
      <c r="H103" s="112"/>
    </row>
    <row r="104" spans="1:8" x14ac:dyDescent="0.55000000000000004">
      <c r="A104" s="112" t="s">
        <v>433</v>
      </c>
      <c r="B104" s="113" t="s">
        <v>335</v>
      </c>
      <c r="C104" s="113" t="s">
        <v>159</v>
      </c>
      <c r="D104" s="113" t="s">
        <v>343</v>
      </c>
      <c r="E104" s="113" t="s">
        <v>344</v>
      </c>
      <c r="F104" s="113" t="s">
        <v>333</v>
      </c>
      <c r="G104" s="114">
        <v>0</v>
      </c>
      <c r="H104" s="112"/>
    </row>
    <row r="105" spans="1:8" ht="41" x14ac:dyDescent="0.55000000000000004">
      <c r="A105" s="112" t="s">
        <v>434</v>
      </c>
      <c r="B105" s="113" t="s">
        <v>335</v>
      </c>
      <c r="C105" s="113" t="s">
        <v>159</v>
      </c>
      <c r="D105" s="113" t="s">
        <v>343</v>
      </c>
      <c r="E105" s="113" t="s">
        <v>344</v>
      </c>
      <c r="F105" s="113" t="s">
        <v>333</v>
      </c>
      <c r="G105" s="114">
        <v>0</v>
      </c>
      <c r="H105" s="112"/>
    </row>
    <row r="106" spans="1:8" ht="41" x14ac:dyDescent="0.55000000000000004">
      <c r="A106" s="112" t="s">
        <v>435</v>
      </c>
      <c r="B106" s="113" t="s">
        <v>335</v>
      </c>
      <c r="C106" s="113" t="s">
        <v>159</v>
      </c>
      <c r="D106" s="113" t="s">
        <v>343</v>
      </c>
      <c r="E106" s="113" t="s">
        <v>344</v>
      </c>
      <c r="F106" s="113" t="s">
        <v>333</v>
      </c>
      <c r="G106" s="114">
        <v>0</v>
      </c>
      <c r="H106" s="112"/>
    </row>
    <row r="107" spans="1:8" ht="41" x14ac:dyDescent="0.55000000000000004">
      <c r="A107" s="112" t="s">
        <v>436</v>
      </c>
      <c r="B107" s="113" t="s">
        <v>335</v>
      </c>
      <c r="C107" s="113" t="s">
        <v>159</v>
      </c>
      <c r="D107" s="113" t="s">
        <v>343</v>
      </c>
      <c r="E107" s="113" t="s">
        <v>344</v>
      </c>
      <c r="F107" s="113" t="s">
        <v>333</v>
      </c>
      <c r="G107" s="114">
        <v>0</v>
      </c>
      <c r="H107" s="112"/>
    </row>
    <row r="108" spans="1:8" ht="41" x14ac:dyDescent="0.55000000000000004">
      <c r="A108" s="112" t="s">
        <v>437</v>
      </c>
      <c r="B108" s="113" t="s">
        <v>335</v>
      </c>
      <c r="C108" s="113" t="s">
        <v>159</v>
      </c>
      <c r="D108" s="113" t="s">
        <v>343</v>
      </c>
      <c r="E108" s="113" t="s">
        <v>344</v>
      </c>
      <c r="F108" s="113" t="s">
        <v>333</v>
      </c>
      <c r="G108" s="114">
        <v>0</v>
      </c>
      <c r="H108" s="112"/>
    </row>
    <row r="109" spans="1:8" ht="61.5" x14ac:dyDescent="0.55000000000000004">
      <c r="A109" s="112" t="s">
        <v>438</v>
      </c>
      <c r="B109" s="113" t="s">
        <v>335</v>
      </c>
      <c r="C109" s="113" t="s">
        <v>159</v>
      </c>
      <c r="D109" s="113" t="s">
        <v>343</v>
      </c>
      <c r="E109" s="113" t="s">
        <v>344</v>
      </c>
      <c r="F109" s="113" t="s">
        <v>333</v>
      </c>
      <c r="G109" s="114">
        <v>0</v>
      </c>
      <c r="H109" s="112"/>
    </row>
    <row r="110" spans="1:8" x14ac:dyDescent="0.55000000000000004">
      <c r="A110" s="112" t="s">
        <v>439</v>
      </c>
      <c r="B110" s="113" t="s">
        <v>335</v>
      </c>
      <c r="C110" s="113" t="s">
        <v>159</v>
      </c>
      <c r="D110" s="113" t="s">
        <v>343</v>
      </c>
      <c r="E110" s="113" t="s">
        <v>344</v>
      </c>
      <c r="F110" s="113" t="s">
        <v>333</v>
      </c>
      <c r="G110" s="114">
        <v>0</v>
      </c>
      <c r="H110" s="112"/>
    </row>
    <row r="111" spans="1:8" ht="61.5" x14ac:dyDescent="0.55000000000000004">
      <c r="A111" s="112" t="s">
        <v>440</v>
      </c>
      <c r="B111" s="113" t="s">
        <v>335</v>
      </c>
      <c r="C111" s="113" t="s">
        <v>159</v>
      </c>
      <c r="D111" s="113" t="s">
        <v>343</v>
      </c>
      <c r="E111" s="113" t="s">
        <v>344</v>
      </c>
      <c r="F111" s="113" t="s">
        <v>333</v>
      </c>
      <c r="G111" s="114">
        <v>0</v>
      </c>
      <c r="H111" s="112"/>
    </row>
    <row r="112" spans="1:8" ht="41" x14ac:dyDescent="0.55000000000000004">
      <c r="A112" s="112" t="s">
        <v>441</v>
      </c>
      <c r="B112" s="113" t="s">
        <v>335</v>
      </c>
      <c r="C112" s="113" t="s">
        <v>442</v>
      </c>
      <c r="D112" s="113" t="s">
        <v>343</v>
      </c>
      <c r="E112" s="113" t="s">
        <v>344</v>
      </c>
      <c r="F112" s="113" t="s">
        <v>333</v>
      </c>
      <c r="G112" s="114">
        <v>0</v>
      </c>
      <c r="H112" s="112"/>
    </row>
    <row r="113" spans="1:8" x14ac:dyDescent="0.55000000000000004">
      <c r="A113" s="112" t="s">
        <v>443</v>
      </c>
      <c r="B113" s="113" t="s">
        <v>335</v>
      </c>
      <c r="C113" s="113" t="s">
        <v>442</v>
      </c>
      <c r="D113" s="113" t="s">
        <v>343</v>
      </c>
      <c r="E113" s="113" t="s">
        <v>344</v>
      </c>
      <c r="F113" s="113" t="s">
        <v>333</v>
      </c>
      <c r="G113" s="114">
        <v>0</v>
      </c>
      <c r="H113" s="112"/>
    </row>
    <row r="114" spans="1:8" ht="41" x14ac:dyDescent="0.55000000000000004">
      <c r="A114" s="112" t="s">
        <v>444</v>
      </c>
      <c r="B114" s="113" t="s">
        <v>335</v>
      </c>
      <c r="C114" s="113" t="s">
        <v>445</v>
      </c>
      <c r="D114" s="113" t="s">
        <v>343</v>
      </c>
      <c r="E114" s="113" t="s">
        <v>344</v>
      </c>
      <c r="F114" s="113" t="s">
        <v>333</v>
      </c>
      <c r="G114" s="114">
        <v>0</v>
      </c>
      <c r="H114" s="112"/>
    </row>
    <row r="115" spans="1:8" ht="41" x14ac:dyDescent="0.55000000000000004">
      <c r="A115" s="112" t="s">
        <v>446</v>
      </c>
      <c r="B115" s="113" t="s">
        <v>335</v>
      </c>
      <c r="C115" s="113" t="s">
        <v>445</v>
      </c>
      <c r="D115" s="113" t="s">
        <v>343</v>
      </c>
      <c r="E115" s="113" t="s">
        <v>344</v>
      </c>
      <c r="F115" s="113" t="s">
        <v>333</v>
      </c>
      <c r="G115" s="114">
        <v>0</v>
      </c>
      <c r="H115" s="112"/>
    </row>
    <row r="116" spans="1:8" ht="41" x14ac:dyDescent="0.55000000000000004">
      <c r="A116" s="112" t="s">
        <v>447</v>
      </c>
      <c r="B116" s="113" t="s">
        <v>335</v>
      </c>
      <c r="C116" s="113" t="s">
        <v>445</v>
      </c>
      <c r="D116" s="113" t="s">
        <v>343</v>
      </c>
      <c r="E116" s="113" t="s">
        <v>344</v>
      </c>
      <c r="F116" s="113" t="s">
        <v>333</v>
      </c>
      <c r="G116" s="114">
        <v>0</v>
      </c>
      <c r="H116" s="112"/>
    </row>
    <row r="117" spans="1:8" ht="41" x14ac:dyDescent="0.55000000000000004">
      <c r="A117" s="112" t="s">
        <v>448</v>
      </c>
      <c r="B117" s="113" t="s">
        <v>335</v>
      </c>
      <c r="C117" s="113" t="s">
        <v>445</v>
      </c>
      <c r="D117" s="113" t="s">
        <v>343</v>
      </c>
      <c r="E117" s="113" t="s">
        <v>344</v>
      </c>
      <c r="F117" s="113" t="s">
        <v>333</v>
      </c>
      <c r="G117" s="114">
        <v>0</v>
      </c>
      <c r="H117" s="112"/>
    </row>
    <row r="118" spans="1:8" ht="41" x14ac:dyDescent="0.55000000000000004">
      <c r="A118" s="112" t="s">
        <v>449</v>
      </c>
      <c r="B118" s="113" t="s">
        <v>335</v>
      </c>
      <c r="C118" s="113" t="s">
        <v>160</v>
      </c>
      <c r="D118" s="113" t="s">
        <v>343</v>
      </c>
      <c r="E118" s="113" t="s">
        <v>344</v>
      </c>
      <c r="F118" s="113" t="s">
        <v>333</v>
      </c>
      <c r="G118" s="114">
        <v>0</v>
      </c>
      <c r="H118" s="112"/>
    </row>
    <row r="119" spans="1:8" ht="41" x14ac:dyDescent="0.55000000000000004">
      <c r="A119" s="112" t="s">
        <v>450</v>
      </c>
      <c r="B119" s="113" t="s">
        <v>335</v>
      </c>
      <c r="C119" s="113" t="s">
        <v>164</v>
      </c>
      <c r="D119" s="113" t="s">
        <v>343</v>
      </c>
      <c r="E119" s="113" t="s">
        <v>344</v>
      </c>
      <c r="F119" s="113" t="s">
        <v>333</v>
      </c>
      <c r="G119" s="114">
        <v>0</v>
      </c>
      <c r="H119" s="112"/>
    </row>
    <row r="120" spans="1:8" x14ac:dyDescent="0.55000000000000004">
      <c r="A120" s="112" t="s">
        <v>451</v>
      </c>
      <c r="B120" s="113" t="s">
        <v>331</v>
      </c>
      <c r="C120" s="113" t="s">
        <v>168</v>
      </c>
      <c r="D120" s="113" t="s">
        <v>343</v>
      </c>
      <c r="E120" s="113" t="s">
        <v>344</v>
      </c>
      <c r="F120" s="113" t="s">
        <v>333</v>
      </c>
      <c r="G120" s="114">
        <v>0</v>
      </c>
      <c r="H120" s="112"/>
    </row>
    <row r="121" spans="1:8" ht="41" x14ac:dyDescent="0.55000000000000004">
      <c r="A121" s="112" t="s">
        <v>452</v>
      </c>
      <c r="B121" s="113" t="s">
        <v>335</v>
      </c>
      <c r="C121" s="113" t="s">
        <v>168</v>
      </c>
      <c r="D121" s="113" t="s">
        <v>343</v>
      </c>
      <c r="E121" s="113" t="s">
        <v>344</v>
      </c>
      <c r="F121" s="113" t="s">
        <v>333</v>
      </c>
      <c r="G121" s="114">
        <v>0</v>
      </c>
      <c r="H121" s="112"/>
    </row>
    <row r="122" spans="1:8" x14ac:dyDescent="0.55000000000000004">
      <c r="A122" s="112" t="s">
        <v>453</v>
      </c>
      <c r="B122" s="113" t="s">
        <v>335</v>
      </c>
      <c r="C122" s="113" t="s">
        <v>168</v>
      </c>
      <c r="D122" s="113" t="s">
        <v>343</v>
      </c>
      <c r="E122" s="113" t="s">
        <v>344</v>
      </c>
      <c r="F122" s="113" t="s">
        <v>333</v>
      </c>
      <c r="G122" s="114">
        <v>0</v>
      </c>
      <c r="H122" s="112"/>
    </row>
    <row r="123" spans="1:8" ht="41" x14ac:dyDescent="0.55000000000000004">
      <c r="A123" s="112" t="s">
        <v>454</v>
      </c>
      <c r="B123" s="113" t="s">
        <v>335</v>
      </c>
      <c r="C123" s="113" t="s">
        <v>168</v>
      </c>
      <c r="D123" s="113" t="s">
        <v>343</v>
      </c>
      <c r="E123" s="113" t="s">
        <v>344</v>
      </c>
      <c r="F123" s="113" t="s">
        <v>333</v>
      </c>
      <c r="G123" s="114">
        <v>0</v>
      </c>
      <c r="H123" s="112"/>
    </row>
    <row r="124" spans="1:8" ht="41" x14ac:dyDescent="0.55000000000000004">
      <c r="A124" s="112" t="s">
        <v>455</v>
      </c>
      <c r="B124" s="113" t="s">
        <v>335</v>
      </c>
      <c r="C124" s="113" t="s">
        <v>456</v>
      </c>
      <c r="D124" s="113" t="s">
        <v>343</v>
      </c>
      <c r="E124" s="113" t="s">
        <v>344</v>
      </c>
      <c r="F124" s="113" t="s">
        <v>333</v>
      </c>
      <c r="G124" s="114">
        <v>0</v>
      </c>
      <c r="H124" s="112"/>
    </row>
    <row r="125" spans="1:8" ht="41" x14ac:dyDescent="0.55000000000000004">
      <c r="A125" s="112" t="s">
        <v>457</v>
      </c>
      <c r="B125" s="113" t="s">
        <v>335</v>
      </c>
      <c r="C125" s="113" t="s">
        <v>456</v>
      </c>
      <c r="D125" s="113" t="s">
        <v>343</v>
      </c>
      <c r="E125" s="113" t="s">
        <v>344</v>
      </c>
      <c r="F125" s="113" t="s">
        <v>333</v>
      </c>
      <c r="G125" s="114">
        <v>0</v>
      </c>
      <c r="H125" s="112"/>
    </row>
    <row r="126" spans="1:8" ht="41" x14ac:dyDescent="0.55000000000000004">
      <c r="A126" s="112" t="s">
        <v>458</v>
      </c>
      <c r="B126" s="113" t="s">
        <v>335</v>
      </c>
      <c r="C126" s="113" t="s">
        <v>170</v>
      </c>
      <c r="D126" s="113" t="s">
        <v>343</v>
      </c>
      <c r="E126" s="113" t="s">
        <v>344</v>
      </c>
      <c r="F126" s="113" t="s">
        <v>333</v>
      </c>
      <c r="G126" s="114">
        <v>0</v>
      </c>
      <c r="H126" s="112"/>
    </row>
    <row r="127" spans="1:8" x14ac:dyDescent="0.55000000000000004">
      <c r="A127" s="112" t="s">
        <v>459</v>
      </c>
      <c r="B127" s="113" t="s">
        <v>335</v>
      </c>
      <c r="C127" s="113" t="s">
        <v>170</v>
      </c>
      <c r="D127" s="113" t="s">
        <v>343</v>
      </c>
      <c r="E127" s="113" t="s">
        <v>344</v>
      </c>
      <c r="F127" s="113" t="s">
        <v>333</v>
      </c>
      <c r="G127" s="114">
        <v>0</v>
      </c>
      <c r="H127" s="112"/>
    </row>
    <row r="128" spans="1:8" x14ac:dyDescent="0.55000000000000004">
      <c r="A128" s="112" t="s">
        <v>460</v>
      </c>
      <c r="B128" s="113" t="s">
        <v>335</v>
      </c>
      <c r="C128" s="113" t="s">
        <v>170</v>
      </c>
      <c r="D128" s="113" t="s">
        <v>343</v>
      </c>
      <c r="E128" s="113" t="s">
        <v>344</v>
      </c>
      <c r="F128" s="113" t="s">
        <v>333</v>
      </c>
      <c r="G128" s="114">
        <v>0</v>
      </c>
      <c r="H128" s="112"/>
    </row>
    <row r="129" spans="1:8" ht="41" x14ac:dyDescent="0.55000000000000004">
      <c r="A129" s="112" t="s">
        <v>461</v>
      </c>
      <c r="B129" s="113" t="s">
        <v>335</v>
      </c>
      <c r="C129" s="113" t="s">
        <v>170</v>
      </c>
      <c r="D129" s="113" t="s">
        <v>343</v>
      </c>
      <c r="E129" s="113" t="s">
        <v>344</v>
      </c>
      <c r="F129" s="113" t="s">
        <v>333</v>
      </c>
      <c r="G129" s="114">
        <v>0</v>
      </c>
      <c r="H129" s="112"/>
    </row>
    <row r="130" spans="1:8" x14ac:dyDescent="0.55000000000000004">
      <c r="A130" s="112" t="s">
        <v>462</v>
      </c>
      <c r="B130" s="113" t="s">
        <v>335</v>
      </c>
      <c r="C130" s="113" t="s">
        <v>170</v>
      </c>
      <c r="D130" s="113" t="s">
        <v>343</v>
      </c>
      <c r="E130" s="113" t="s">
        <v>344</v>
      </c>
      <c r="F130" s="113" t="s">
        <v>333</v>
      </c>
      <c r="G130" s="114">
        <v>0</v>
      </c>
      <c r="H130" s="112"/>
    </row>
    <row r="131" spans="1:8" x14ac:dyDescent="0.55000000000000004">
      <c r="A131" s="112" t="s">
        <v>463</v>
      </c>
      <c r="B131" s="113" t="s">
        <v>335</v>
      </c>
      <c r="C131" s="113" t="s">
        <v>170</v>
      </c>
      <c r="D131" s="113" t="s">
        <v>343</v>
      </c>
      <c r="E131" s="113" t="s">
        <v>344</v>
      </c>
      <c r="F131" s="113" t="s">
        <v>333</v>
      </c>
      <c r="G131" s="114">
        <v>0</v>
      </c>
      <c r="H131" s="112"/>
    </row>
    <row r="132" spans="1:8" x14ac:dyDescent="0.55000000000000004">
      <c r="A132" s="112" t="s">
        <v>464</v>
      </c>
      <c r="B132" s="113" t="s">
        <v>335</v>
      </c>
      <c r="C132" s="113" t="s">
        <v>170</v>
      </c>
      <c r="D132" s="113" t="s">
        <v>343</v>
      </c>
      <c r="E132" s="113" t="s">
        <v>344</v>
      </c>
      <c r="F132" s="113" t="s">
        <v>333</v>
      </c>
      <c r="G132" s="114">
        <v>0</v>
      </c>
      <c r="H132" s="112"/>
    </row>
    <row r="133" spans="1:8" x14ac:dyDescent="0.55000000000000004">
      <c r="A133" s="112" t="s">
        <v>465</v>
      </c>
      <c r="B133" s="113" t="s">
        <v>331</v>
      </c>
      <c r="C133" s="113" t="s">
        <v>329</v>
      </c>
      <c r="D133" s="113" t="s">
        <v>343</v>
      </c>
      <c r="E133" s="113" t="s">
        <v>344</v>
      </c>
      <c r="F133" s="113" t="s">
        <v>333</v>
      </c>
      <c r="G133" s="114">
        <v>0</v>
      </c>
      <c r="H133" s="112"/>
    </row>
    <row r="134" spans="1:8" ht="41" x14ac:dyDescent="0.55000000000000004">
      <c r="A134" s="112" t="s">
        <v>466</v>
      </c>
      <c r="B134" s="113" t="s">
        <v>335</v>
      </c>
      <c r="C134" s="113" t="s">
        <v>171</v>
      </c>
      <c r="D134" s="113" t="s">
        <v>343</v>
      </c>
      <c r="E134" s="113" t="s">
        <v>344</v>
      </c>
      <c r="F134" s="113" t="s">
        <v>333</v>
      </c>
      <c r="G134" s="114">
        <v>0</v>
      </c>
      <c r="H134" s="112"/>
    </row>
    <row r="135" spans="1:8" ht="41" x14ac:dyDescent="0.55000000000000004">
      <c r="A135" s="112" t="s">
        <v>467</v>
      </c>
      <c r="B135" s="113" t="s">
        <v>335</v>
      </c>
      <c r="C135" s="113" t="s">
        <v>171</v>
      </c>
      <c r="D135" s="113" t="s">
        <v>343</v>
      </c>
      <c r="E135" s="113" t="s">
        <v>344</v>
      </c>
      <c r="F135" s="113" t="s">
        <v>333</v>
      </c>
      <c r="G135" s="114">
        <v>0</v>
      </c>
      <c r="H135" s="112"/>
    </row>
    <row r="136" spans="1:8" x14ac:dyDescent="0.55000000000000004">
      <c r="A136" s="112" t="s">
        <v>468</v>
      </c>
      <c r="B136" s="113" t="s">
        <v>335</v>
      </c>
      <c r="C136" s="113" t="s">
        <v>172</v>
      </c>
      <c r="D136" s="113" t="s">
        <v>343</v>
      </c>
      <c r="E136" s="113" t="s">
        <v>344</v>
      </c>
      <c r="F136" s="113" t="s">
        <v>333</v>
      </c>
      <c r="G136" s="114">
        <v>0</v>
      </c>
      <c r="H136" s="112"/>
    </row>
    <row r="137" spans="1:8" x14ac:dyDescent="0.55000000000000004">
      <c r="A137" s="112" t="s">
        <v>469</v>
      </c>
      <c r="B137" s="113" t="s">
        <v>335</v>
      </c>
      <c r="C137" s="113" t="s">
        <v>172</v>
      </c>
      <c r="D137" s="113" t="s">
        <v>343</v>
      </c>
      <c r="E137" s="113" t="s">
        <v>344</v>
      </c>
      <c r="F137" s="113" t="s">
        <v>333</v>
      </c>
      <c r="G137" s="114">
        <v>0</v>
      </c>
      <c r="H137" s="112"/>
    </row>
    <row r="138" spans="1:8" x14ac:dyDescent="0.55000000000000004">
      <c r="A138" s="112" t="s">
        <v>470</v>
      </c>
      <c r="B138" s="113" t="s">
        <v>335</v>
      </c>
      <c r="C138" s="113" t="s">
        <v>172</v>
      </c>
      <c r="D138" s="113" t="s">
        <v>343</v>
      </c>
      <c r="E138" s="113" t="s">
        <v>344</v>
      </c>
      <c r="F138" s="113" t="s">
        <v>333</v>
      </c>
      <c r="G138" s="114">
        <v>0</v>
      </c>
      <c r="H138" s="112"/>
    </row>
    <row r="139" spans="1:8" x14ac:dyDescent="0.55000000000000004">
      <c r="A139" s="112" t="s">
        <v>471</v>
      </c>
      <c r="B139" s="113" t="s">
        <v>335</v>
      </c>
      <c r="C139" s="113" t="s">
        <v>172</v>
      </c>
      <c r="D139" s="113" t="s">
        <v>343</v>
      </c>
      <c r="E139" s="113" t="s">
        <v>344</v>
      </c>
      <c r="F139" s="113" t="s">
        <v>333</v>
      </c>
      <c r="G139" s="114">
        <v>0</v>
      </c>
      <c r="H139" s="112"/>
    </row>
    <row r="140" spans="1:8" x14ac:dyDescent="0.55000000000000004">
      <c r="A140" s="112" t="s">
        <v>472</v>
      </c>
      <c r="B140" s="113" t="s">
        <v>335</v>
      </c>
      <c r="C140" s="113" t="s">
        <v>173</v>
      </c>
      <c r="D140" s="113" t="s">
        <v>343</v>
      </c>
      <c r="E140" s="113" t="s">
        <v>344</v>
      </c>
      <c r="F140" s="113" t="s">
        <v>333</v>
      </c>
      <c r="G140" s="114">
        <v>0</v>
      </c>
      <c r="H140" s="112"/>
    </row>
    <row r="141" spans="1:8" ht="41" x14ac:dyDescent="0.55000000000000004">
      <c r="A141" s="112" t="s">
        <v>473</v>
      </c>
      <c r="B141" s="113" t="s">
        <v>335</v>
      </c>
      <c r="C141" s="113" t="s">
        <v>173</v>
      </c>
      <c r="D141" s="113" t="s">
        <v>343</v>
      </c>
      <c r="E141" s="113" t="s">
        <v>344</v>
      </c>
      <c r="F141" s="113" t="s">
        <v>333</v>
      </c>
      <c r="G141" s="114">
        <v>0</v>
      </c>
      <c r="H141" s="112"/>
    </row>
    <row r="142" spans="1:8" ht="61.5" x14ac:dyDescent="0.55000000000000004">
      <c r="A142" s="112" t="s">
        <v>474</v>
      </c>
      <c r="B142" s="113" t="s">
        <v>335</v>
      </c>
      <c r="C142" s="113" t="s">
        <v>173</v>
      </c>
      <c r="D142" s="113" t="s">
        <v>343</v>
      </c>
      <c r="E142" s="113" t="s">
        <v>344</v>
      </c>
      <c r="F142" s="113" t="s">
        <v>333</v>
      </c>
      <c r="G142" s="114">
        <v>0</v>
      </c>
      <c r="H142" s="112"/>
    </row>
    <row r="143" spans="1:8" ht="61.5" x14ac:dyDescent="0.55000000000000004">
      <c r="A143" s="112" t="s">
        <v>475</v>
      </c>
      <c r="B143" s="113" t="s">
        <v>335</v>
      </c>
      <c r="C143" s="113" t="s">
        <v>476</v>
      </c>
      <c r="D143" s="113" t="s">
        <v>343</v>
      </c>
      <c r="E143" s="113" t="s">
        <v>344</v>
      </c>
      <c r="F143" s="113" t="s">
        <v>333</v>
      </c>
      <c r="G143" s="114">
        <v>0</v>
      </c>
      <c r="H143" s="112"/>
    </row>
    <row r="144" spans="1:8" x14ac:dyDescent="0.55000000000000004">
      <c r="A144" s="112" t="s">
        <v>477</v>
      </c>
      <c r="B144" s="113" t="s">
        <v>335</v>
      </c>
      <c r="C144" s="113" t="s">
        <v>178</v>
      </c>
      <c r="D144" s="113" t="s">
        <v>343</v>
      </c>
      <c r="E144" s="113" t="s">
        <v>344</v>
      </c>
      <c r="F144" s="113" t="s">
        <v>333</v>
      </c>
      <c r="G144" s="114">
        <v>0</v>
      </c>
      <c r="H144" s="112"/>
    </row>
    <row r="145" spans="1:8" x14ac:dyDescent="0.55000000000000004">
      <c r="A145" s="112" t="s">
        <v>478</v>
      </c>
      <c r="B145" s="113" t="s">
        <v>335</v>
      </c>
      <c r="C145" s="113" t="s">
        <v>178</v>
      </c>
      <c r="D145" s="113" t="s">
        <v>343</v>
      </c>
      <c r="E145" s="113" t="s">
        <v>344</v>
      </c>
      <c r="F145" s="113" t="s">
        <v>333</v>
      </c>
      <c r="G145" s="114">
        <v>0</v>
      </c>
      <c r="H145" s="112"/>
    </row>
    <row r="146" spans="1:8" ht="41" x14ac:dyDescent="0.55000000000000004">
      <c r="A146" s="112" t="s">
        <v>479</v>
      </c>
      <c r="B146" s="113" t="s">
        <v>335</v>
      </c>
      <c r="C146" s="113" t="s">
        <v>179</v>
      </c>
      <c r="D146" s="113" t="s">
        <v>343</v>
      </c>
      <c r="E146" s="113" t="s">
        <v>344</v>
      </c>
      <c r="F146" s="113" t="s">
        <v>333</v>
      </c>
      <c r="G146" s="114">
        <v>0</v>
      </c>
      <c r="H146" s="112"/>
    </row>
    <row r="147" spans="1:8" x14ac:dyDescent="0.55000000000000004">
      <c r="A147" s="112" t="s">
        <v>480</v>
      </c>
      <c r="B147" s="113" t="s">
        <v>335</v>
      </c>
      <c r="C147" s="113" t="s">
        <v>179</v>
      </c>
      <c r="D147" s="113" t="s">
        <v>343</v>
      </c>
      <c r="E147" s="113" t="s">
        <v>344</v>
      </c>
      <c r="F147" s="113" t="s">
        <v>333</v>
      </c>
      <c r="G147" s="114">
        <v>0</v>
      </c>
      <c r="H147" s="112"/>
    </row>
    <row r="148" spans="1:8" x14ac:dyDescent="0.55000000000000004">
      <c r="A148" s="112" t="s">
        <v>481</v>
      </c>
      <c r="B148" s="113" t="s">
        <v>335</v>
      </c>
      <c r="C148" s="113" t="s">
        <v>179</v>
      </c>
      <c r="D148" s="113" t="s">
        <v>343</v>
      </c>
      <c r="E148" s="113" t="s">
        <v>344</v>
      </c>
      <c r="F148" s="113" t="s">
        <v>333</v>
      </c>
      <c r="G148" s="114">
        <v>0</v>
      </c>
      <c r="H148" s="112"/>
    </row>
    <row r="149" spans="1:8" ht="41" x14ac:dyDescent="0.55000000000000004">
      <c r="A149" s="112" t="s">
        <v>482</v>
      </c>
      <c r="B149" s="113" t="s">
        <v>335</v>
      </c>
      <c r="C149" s="113" t="s">
        <v>179</v>
      </c>
      <c r="D149" s="113" t="s">
        <v>343</v>
      </c>
      <c r="E149" s="113" t="s">
        <v>344</v>
      </c>
      <c r="F149" s="113" t="s">
        <v>333</v>
      </c>
      <c r="G149" s="114">
        <v>0</v>
      </c>
      <c r="H149" s="112"/>
    </row>
    <row r="150" spans="1:8" x14ac:dyDescent="0.55000000000000004">
      <c r="A150" s="112" t="s">
        <v>483</v>
      </c>
      <c r="B150" s="113" t="s">
        <v>335</v>
      </c>
      <c r="C150" s="113" t="s">
        <v>179</v>
      </c>
      <c r="D150" s="113" t="s">
        <v>343</v>
      </c>
      <c r="E150" s="113" t="s">
        <v>344</v>
      </c>
      <c r="F150" s="113" t="s">
        <v>333</v>
      </c>
      <c r="G150" s="114">
        <v>0</v>
      </c>
      <c r="H150" s="112"/>
    </row>
    <row r="151" spans="1:8" x14ac:dyDescent="0.55000000000000004">
      <c r="A151" s="112" t="s">
        <v>484</v>
      </c>
      <c r="B151" s="113" t="s">
        <v>335</v>
      </c>
      <c r="C151" s="113" t="s">
        <v>179</v>
      </c>
      <c r="D151" s="113" t="s">
        <v>343</v>
      </c>
      <c r="E151" s="113" t="s">
        <v>344</v>
      </c>
      <c r="F151" s="113" t="s">
        <v>333</v>
      </c>
      <c r="G151" s="114">
        <v>0</v>
      </c>
      <c r="H151" s="112"/>
    </row>
    <row r="152" spans="1:8" ht="41" x14ac:dyDescent="0.55000000000000004">
      <c r="A152" s="112" t="s">
        <v>485</v>
      </c>
      <c r="B152" s="113" t="s">
        <v>335</v>
      </c>
      <c r="C152" s="113" t="s">
        <v>179</v>
      </c>
      <c r="D152" s="113" t="s">
        <v>343</v>
      </c>
      <c r="E152" s="113" t="s">
        <v>344</v>
      </c>
      <c r="F152" s="113" t="s">
        <v>333</v>
      </c>
      <c r="G152" s="114">
        <v>0</v>
      </c>
      <c r="H152" s="112"/>
    </row>
    <row r="153" spans="1:8" x14ac:dyDescent="0.55000000000000004">
      <c r="A153" s="112" t="s">
        <v>486</v>
      </c>
      <c r="B153" s="113" t="s">
        <v>335</v>
      </c>
      <c r="C153" s="113" t="s">
        <v>179</v>
      </c>
      <c r="D153" s="113" t="s">
        <v>343</v>
      </c>
      <c r="E153" s="113" t="s">
        <v>344</v>
      </c>
      <c r="F153" s="113" t="s">
        <v>333</v>
      </c>
      <c r="G153" s="114">
        <v>0</v>
      </c>
      <c r="H153" s="112"/>
    </row>
    <row r="154" spans="1:8" ht="41" x14ac:dyDescent="0.55000000000000004">
      <c r="A154" s="112" t="s">
        <v>487</v>
      </c>
      <c r="B154" s="113" t="s">
        <v>335</v>
      </c>
      <c r="C154" s="113" t="s">
        <v>179</v>
      </c>
      <c r="D154" s="113" t="s">
        <v>343</v>
      </c>
      <c r="E154" s="113" t="s">
        <v>344</v>
      </c>
      <c r="F154" s="113" t="s">
        <v>333</v>
      </c>
      <c r="G154" s="114">
        <v>0</v>
      </c>
      <c r="H154" s="112"/>
    </row>
    <row r="155" spans="1:8" x14ac:dyDescent="0.55000000000000004">
      <c r="A155" s="112" t="s">
        <v>488</v>
      </c>
      <c r="B155" s="113" t="s">
        <v>335</v>
      </c>
      <c r="C155" s="113" t="s">
        <v>179</v>
      </c>
      <c r="D155" s="113" t="s">
        <v>343</v>
      </c>
      <c r="E155" s="113" t="s">
        <v>344</v>
      </c>
      <c r="F155" s="113" t="s">
        <v>333</v>
      </c>
      <c r="G155" s="114">
        <v>0</v>
      </c>
      <c r="H155" s="112"/>
    </row>
    <row r="156" spans="1:8" x14ac:dyDescent="0.55000000000000004">
      <c r="A156" s="112" t="s">
        <v>489</v>
      </c>
      <c r="B156" s="113" t="s">
        <v>335</v>
      </c>
      <c r="C156" s="113" t="s">
        <v>179</v>
      </c>
      <c r="D156" s="113" t="s">
        <v>343</v>
      </c>
      <c r="E156" s="113" t="s">
        <v>344</v>
      </c>
      <c r="F156" s="113" t="s">
        <v>333</v>
      </c>
      <c r="G156" s="114">
        <v>0</v>
      </c>
      <c r="H156" s="112"/>
    </row>
    <row r="157" spans="1:8" ht="41" x14ac:dyDescent="0.55000000000000004">
      <c r="A157" s="112" t="s">
        <v>490</v>
      </c>
      <c r="B157" s="113" t="s">
        <v>335</v>
      </c>
      <c r="C157" s="113" t="s">
        <v>180</v>
      </c>
      <c r="D157" s="113" t="s">
        <v>343</v>
      </c>
      <c r="E157" s="113" t="s">
        <v>344</v>
      </c>
      <c r="F157" s="113" t="s">
        <v>333</v>
      </c>
      <c r="G157" s="114">
        <v>0</v>
      </c>
      <c r="H157" s="112"/>
    </row>
    <row r="158" spans="1:8" ht="61.5" x14ac:dyDescent="0.55000000000000004">
      <c r="A158" s="112" t="s">
        <v>491</v>
      </c>
      <c r="B158" s="113" t="s">
        <v>335</v>
      </c>
      <c r="C158" s="113" t="s">
        <v>492</v>
      </c>
      <c r="D158" s="113" t="s">
        <v>343</v>
      </c>
      <c r="E158" s="113" t="s">
        <v>344</v>
      </c>
      <c r="F158" s="113" t="s">
        <v>333</v>
      </c>
      <c r="G158" s="114">
        <v>0</v>
      </c>
      <c r="H158" s="112"/>
    </row>
    <row r="159" spans="1:8" ht="41" x14ac:dyDescent="0.55000000000000004">
      <c r="A159" s="112" t="s">
        <v>493</v>
      </c>
      <c r="B159" s="113" t="s">
        <v>335</v>
      </c>
      <c r="C159" s="113" t="s">
        <v>250</v>
      </c>
      <c r="D159" s="113" t="s">
        <v>343</v>
      </c>
      <c r="E159" s="113" t="s">
        <v>344</v>
      </c>
      <c r="F159" s="113" t="s">
        <v>333</v>
      </c>
      <c r="G159" s="114">
        <v>0</v>
      </c>
      <c r="H159" s="112"/>
    </row>
    <row r="160" spans="1:8" ht="41" x14ac:dyDescent="0.55000000000000004">
      <c r="A160" s="112" t="s">
        <v>494</v>
      </c>
      <c r="B160" s="113" t="s">
        <v>335</v>
      </c>
      <c r="C160" s="113" t="s">
        <v>250</v>
      </c>
      <c r="D160" s="113" t="s">
        <v>343</v>
      </c>
      <c r="E160" s="113" t="s">
        <v>344</v>
      </c>
      <c r="F160" s="113" t="s">
        <v>333</v>
      </c>
      <c r="G160" s="114">
        <v>0</v>
      </c>
      <c r="H160" s="112"/>
    </row>
    <row r="161" spans="1:8" ht="41" x14ac:dyDescent="0.55000000000000004">
      <c r="A161" s="112" t="s">
        <v>495</v>
      </c>
      <c r="B161" s="113" t="s">
        <v>335</v>
      </c>
      <c r="C161" s="113" t="s">
        <v>183</v>
      </c>
      <c r="D161" s="113" t="s">
        <v>343</v>
      </c>
      <c r="E161" s="113" t="s">
        <v>344</v>
      </c>
      <c r="F161" s="113" t="s">
        <v>333</v>
      </c>
      <c r="G161" s="114">
        <v>0</v>
      </c>
      <c r="H161" s="112"/>
    </row>
    <row r="162" spans="1:8" ht="41" x14ac:dyDescent="0.55000000000000004">
      <c r="A162" s="112" t="s">
        <v>496</v>
      </c>
      <c r="B162" s="113" t="s">
        <v>335</v>
      </c>
      <c r="C162" s="113" t="s">
        <v>183</v>
      </c>
      <c r="D162" s="113" t="s">
        <v>343</v>
      </c>
      <c r="E162" s="113" t="s">
        <v>344</v>
      </c>
      <c r="F162" s="113" t="s">
        <v>333</v>
      </c>
      <c r="G162" s="114">
        <v>0</v>
      </c>
      <c r="H162" s="112"/>
    </row>
    <row r="163" spans="1:8" ht="41" x14ac:dyDescent="0.55000000000000004">
      <c r="A163" s="112" t="s">
        <v>497</v>
      </c>
      <c r="B163" s="113" t="s">
        <v>335</v>
      </c>
      <c r="C163" s="113" t="s">
        <v>183</v>
      </c>
      <c r="D163" s="113" t="s">
        <v>343</v>
      </c>
      <c r="E163" s="113" t="s">
        <v>344</v>
      </c>
      <c r="F163" s="113" t="s">
        <v>333</v>
      </c>
      <c r="G163" s="114">
        <v>0</v>
      </c>
      <c r="H163" s="112"/>
    </row>
    <row r="164" spans="1:8" ht="41" x14ac:dyDescent="0.55000000000000004">
      <c r="A164" s="112" t="s">
        <v>498</v>
      </c>
      <c r="B164" s="113" t="s">
        <v>335</v>
      </c>
      <c r="C164" s="113" t="s">
        <v>183</v>
      </c>
      <c r="D164" s="113" t="s">
        <v>343</v>
      </c>
      <c r="E164" s="113" t="s">
        <v>344</v>
      </c>
      <c r="F164" s="113" t="s">
        <v>333</v>
      </c>
      <c r="G164" s="114">
        <v>0</v>
      </c>
      <c r="H164" s="112"/>
    </row>
    <row r="165" spans="1:8" ht="41" x14ac:dyDescent="0.55000000000000004">
      <c r="A165" s="112" t="s">
        <v>499</v>
      </c>
      <c r="B165" s="113" t="s">
        <v>335</v>
      </c>
      <c r="C165" s="113" t="s">
        <v>183</v>
      </c>
      <c r="D165" s="113" t="s">
        <v>343</v>
      </c>
      <c r="E165" s="113" t="s">
        <v>344</v>
      </c>
      <c r="F165" s="113" t="s">
        <v>333</v>
      </c>
      <c r="G165" s="114">
        <v>0</v>
      </c>
      <c r="H165" s="112"/>
    </row>
    <row r="166" spans="1:8" ht="41" x14ac:dyDescent="0.55000000000000004">
      <c r="A166" s="112" t="s">
        <v>500</v>
      </c>
      <c r="B166" s="113" t="s">
        <v>335</v>
      </c>
      <c r="C166" s="113" t="s">
        <v>183</v>
      </c>
      <c r="D166" s="113" t="s">
        <v>343</v>
      </c>
      <c r="E166" s="113" t="s">
        <v>344</v>
      </c>
      <c r="F166" s="113" t="s">
        <v>333</v>
      </c>
      <c r="G166" s="114">
        <v>0</v>
      </c>
      <c r="H166" s="112"/>
    </row>
    <row r="167" spans="1:8" ht="41" x14ac:dyDescent="0.55000000000000004">
      <c r="A167" s="112" t="s">
        <v>501</v>
      </c>
      <c r="B167" s="113" t="s">
        <v>335</v>
      </c>
      <c r="C167" s="113" t="s">
        <v>183</v>
      </c>
      <c r="D167" s="113" t="s">
        <v>343</v>
      </c>
      <c r="E167" s="113" t="s">
        <v>344</v>
      </c>
      <c r="F167" s="113" t="s">
        <v>333</v>
      </c>
      <c r="G167" s="114">
        <v>0</v>
      </c>
      <c r="H167" s="112"/>
    </row>
    <row r="168" spans="1:8" ht="41" x14ac:dyDescent="0.55000000000000004">
      <c r="A168" s="112" t="s">
        <v>502</v>
      </c>
      <c r="B168" s="113" t="s">
        <v>335</v>
      </c>
      <c r="C168" s="113" t="s">
        <v>183</v>
      </c>
      <c r="D168" s="113" t="s">
        <v>343</v>
      </c>
      <c r="E168" s="113" t="s">
        <v>344</v>
      </c>
      <c r="F168" s="113" t="s">
        <v>333</v>
      </c>
      <c r="G168" s="114">
        <v>0</v>
      </c>
      <c r="H168" s="112"/>
    </row>
    <row r="169" spans="1:8" ht="41" x14ac:dyDescent="0.55000000000000004">
      <c r="A169" s="112" t="s">
        <v>503</v>
      </c>
      <c r="B169" s="113" t="s">
        <v>335</v>
      </c>
      <c r="C169" s="113" t="s">
        <v>183</v>
      </c>
      <c r="D169" s="113" t="s">
        <v>343</v>
      </c>
      <c r="E169" s="113" t="s">
        <v>344</v>
      </c>
      <c r="F169" s="113" t="s">
        <v>333</v>
      </c>
      <c r="G169" s="114">
        <v>0</v>
      </c>
      <c r="H169" s="112"/>
    </row>
    <row r="170" spans="1:8" ht="41" x14ac:dyDescent="0.55000000000000004">
      <c r="A170" s="112" t="s">
        <v>504</v>
      </c>
      <c r="B170" s="113" t="s">
        <v>335</v>
      </c>
      <c r="C170" s="113" t="s">
        <v>183</v>
      </c>
      <c r="D170" s="113" t="s">
        <v>343</v>
      </c>
      <c r="E170" s="113" t="s">
        <v>344</v>
      </c>
      <c r="F170" s="113" t="s">
        <v>333</v>
      </c>
      <c r="G170" s="114">
        <v>0</v>
      </c>
      <c r="H170" s="112"/>
    </row>
    <row r="171" spans="1:8" ht="41" x14ac:dyDescent="0.55000000000000004">
      <c r="A171" s="112" t="s">
        <v>505</v>
      </c>
      <c r="B171" s="113" t="s">
        <v>335</v>
      </c>
      <c r="C171" s="113" t="s">
        <v>183</v>
      </c>
      <c r="D171" s="113" t="s">
        <v>343</v>
      </c>
      <c r="E171" s="113" t="s">
        <v>344</v>
      </c>
      <c r="F171" s="113" t="s">
        <v>333</v>
      </c>
      <c r="G171" s="114">
        <v>0</v>
      </c>
      <c r="H171" s="112"/>
    </row>
    <row r="172" spans="1:8" ht="41" x14ac:dyDescent="0.55000000000000004">
      <c r="A172" s="112" t="s">
        <v>506</v>
      </c>
      <c r="B172" s="113" t="s">
        <v>335</v>
      </c>
      <c r="C172" s="113" t="s">
        <v>183</v>
      </c>
      <c r="D172" s="113" t="s">
        <v>343</v>
      </c>
      <c r="E172" s="113" t="s">
        <v>344</v>
      </c>
      <c r="F172" s="113" t="s">
        <v>333</v>
      </c>
      <c r="G172" s="114">
        <v>0</v>
      </c>
      <c r="H172" s="112"/>
    </row>
    <row r="173" spans="1:8" ht="41" x14ac:dyDescent="0.55000000000000004">
      <c r="A173" s="112" t="s">
        <v>507</v>
      </c>
      <c r="B173" s="113" t="s">
        <v>335</v>
      </c>
      <c r="C173" s="113" t="s">
        <v>183</v>
      </c>
      <c r="D173" s="113" t="s">
        <v>343</v>
      </c>
      <c r="E173" s="113" t="s">
        <v>344</v>
      </c>
      <c r="F173" s="113" t="s">
        <v>333</v>
      </c>
      <c r="G173" s="114">
        <v>0</v>
      </c>
      <c r="H173" s="112"/>
    </row>
    <row r="174" spans="1:8" ht="41" x14ac:dyDescent="0.55000000000000004">
      <c r="A174" s="112" t="s">
        <v>508</v>
      </c>
      <c r="B174" s="113" t="s">
        <v>335</v>
      </c>
      <c r="C174" s="113" t="s">
        <v>509</v>
      </c>
      <c r="D174" s="113" t="s">
        <v>343</v>
      </c>
      <c r="E174" s="113" t="s">
        <v>344</v>
      </c>
      <c r="F174" s="113" t="s">
        <v>333</v>
      </c>
      <c r="G174" s="114">
        <v>0</v>
      </c>
      <c r="H174" s="112"/>
    </row>
    <row r="175" spans="1:8" ht="41" x14ac:dyDescent="0.55000000000000004">
      <c r="A175" s="112" t="s">
        <v>510</v>
      </c>
      <c r="B175" s="113" t="s">
        <v>335</v>
      </c>
      <c r="C175" s="113" t="s">
        <v>509</v>
      </c>
      <c r="D175" s="113" t="s">
        <v>343</v>
      </c>
      <c r="E175" s="113" t="s">
        <v>344</v>
      </c>
      <c r="F175" s="113" t="s">
        <v>333</v>
      </c>
      <c r="G175" s="114">
        <v>0</v>
      </c>
      <c r="H175" s="112"/>
    </row>
    <row r="176" spans="1:8" ht="41" x14ac:dyDescent="0.55000000000000004">
      <c r="A176" s="112" t="s">
        <v>511</v>
      </c>
      <c r="B176" s="113" t="s">
        <v>335</v>
      </c>
      <c r="C176" s="113" t="s">
        <v>509</v>
      </c>
      <c r="D176" s="113" t="s">
        <v>343</v>
      </c>
      <c r="E176" s="113" t="s">
        <v>344</v>
      </c>
      <c r="F176" s="113" t="s">
        <v>333</v>
      </c>
      <c r="G176" s="114">
        <v>0</v>
      </c>
      <c r="H176" s="112"/>
    </row>
    <row r="177" spans="1:8" ht="41" x14ac:dyDescent="0.55000000000000004">
      <c r="A177" s="112" t="s">
        <v>512</v>
      </c>
      <c r="B177" s="113" t="s">
        <v>335</v>
      </c>
      <c r="C177" s="113" t="s">
        <v>509</v>
      </c>
      <c r="D177" s="113" t="s">
        <v>343</v>
      </c>
      <c r="E177" s="113" t="s">
        <v>344</v>
      </c>
      <c r="F177" s="113" t="s">
        <v>333</v>
      </c>
      <c r="G177" s="114">
        <v>0</v>
      </c>
      <c r="H177" s="112"/>
    </row>
    <row r="178" spans="1:8" ht="41" x14ac:dyDescent="0.55000000000000004">
      <c r="A178" s="112" t="s">
        <v>513</v>
      </c>
      <c r="B178" s="113"/>
      <c r="C178" s="113" t="s">
        <v>509</v>
      </c>
      <c r="D178" s="113" t="s">
        <v>343</v>
      </c>
      <c r="E178" s="113" t="s">
        <v>344</v>
      </c>
      <c r="F178" s="113" t="s">
        <v>333</v>
      </c>
      <c r="G178" s="114">
        <v>0</v>
      </c>
      <c r="H178" s="112"/>
    </row>
    <row r="179" spans="1:8" ht="41" x14ac:dyDescent="0.55000000000000004">
      <c r="A179" s="112" t="s">
        <v>514</v>
      </c>
      <c r="B179" s="113" t="s">
        <v>335</v>
      </c>
      <c r="C179" s="113" t="s">
        <v>509</v>
      </c>
      <c r="D179" s="113" t="s">
        <v>343</v>
      </c>
      <c r="E179" s="113" t="s">
        <v>344</v>
      </c>
      <c r="F179" s="113" t="s">
        <v>333</v>
      </c>
      <c r="G179" s="114">
        <v>0</v>
      </c>
      <c r="H179" s="112"/>
    </row>
    <row r="180" spans="1:8" ht="41" x14ac:dyDescent="0.55000000000000004">
      <c r="A180" s="112" t="s">
        <v>515</v>
      </c>
      <c r="B180" s="113" t="s">
        <v>335</v>
      </c>
      <c r="C180" s="113" t="s">
        <v>509</v>
      </c>
      <c r="D180" s="113" t="s">
        <v>343</v>
      </c>
      <c r="E180" s="113" t="s">
        <v>344</v>
      </c>
      <c r="F180" s="113" t="s">
        <v>333</v>
      </c>
      <c r="G180" s="114">
        <v>0</v>
      </c>
      <c r="H180" s="112"/>
    </row>
    <row r="181" spans="1:8" ht="41" x14ac:dyDescent="0.55000000000000004">
      <c r="A181" s="112" t="s">
        <v>516</v>
      </c>
      <c r="B181" s="113" t="s">
        <v>335</v>
      </c>
      <c r="C181" s="113" t="s">
        <v>509</v>
      </c>
      <c r="D181" s="113" t="s">
        <v>343</v>
      </c>
      <c r="E181" s="113" t="s">
        <v>344</v>
      </c>
      <c r="F181" s="113" t="s">
        <v>333</v>
      </c>
      <c r="G181" s="114">
        <v>0</v>
      </c>
      <c r="H181" s="112"/>
    </row>
    <row r="182" spans="1:8" ht="41" x14ac:dyDescent="0.55000000000000004">
      <c r="A182" s="112" t="s">
        <v>517</v>
      </c>
      <c r="B182" s="113" t="s">
        <v>335</v>
      </c>
      <c r="C182" s="113" t="s">
        <v>509</v>
      </c>
      <c r="D182" s="113" t="s">
        <v>343</v>
      </c>
      <c r="E182" s="113" t="s">
        <v>344</v>
      </c>
      <c r="F182" s="113" t="s">
        <v>333</v>
      </c>
      <c r="G182" s="114">
        <v>0</v>
      </c>
      <c r="H182" s="112"/>
    </row>
    <row r="183" spans="1:8" ht="41" x14ac:dyDescent="0.55000000000000004">
      <c r="A183" s="112" t="s">
        <v>518</v>
      </c>
      <c r="B183" s="113" t="s">
        <v>335</v>
      </c>
      <c r="C183" s="113" t="s">
        <v>509</v>
      </c>
      <c r="D183" s="113" t="s">
        <v>343</v>
      </c>
      <c r="E183" s="113" t="s">
        <v>344</v>
      </c>
      <c r="F183" s="113" t="s">
        <v>333</v>
      </c>
      <c r="G183" s="114">
        <v>0</v>
      </c>
      <c r="H183" s="112"/>
    </row>
    <row r="184" spans="1:8" ht="41" x14ac:dyDescent="0.55000000000000004">
      <c r="A184" s="112" t="s">
        <v>519</v>
      </c>
      <c r="B184" s="113" t="s">
        <v>335</v>
      </c>
      <c r="C184" s="113" t="s">
        <v>509</v>
      </c>
      <c r="D184" s="113" t="s">
        <v>343</v>
      </c>
      <c r="E184" s="113" t="s">
        <v>344</v>
      </c>
      <c r="F184" s="113" t="s">
        <v>333</v>
      </c>
      <c r="G184" s="114">
        <v>0</v>
      </c>
      <c r="H184" s="112"/>
    </row>
    <row r="185" spans="1:8" ht="41" x14ac:dyDescent="0.55000000000000004">
      <c r="A185" s="112" t="s">
        <v>520</v>
      </c>
      <c r="B185" s="113" t="s">
        <v>335</v>
      </c>
      <c r="C185" s="113" t="s">
        <v>509</v>
      </c>
      <c r="D185" s="113" t="s">
        <v>343</v>
      </c>
      <c r="E185" s="113" t="s">
        <v>344</v>
      </c>
      <c r="F185" s="113" t="s">
        <v>333</v>
      </c>
      <c r="G185" s="114">
        <v>0</v>
      </c>
      <c r="H185" s="112"/>
    </row>
    <row r="186" spans="1:8" ht="41" x14ac:dyDescent="0.55000000000000004">
      <c r="A186" s="112" t="s">
        <v>521</v>
      </c>
      <c r="B186" s="113" t="s">
        <v>335</v>
      </c>
      <c r="C186" s="113" t="s">
        <v>509</v>
      </c>
      <c r="D186" s="113" t="s">
        <v>343</v>
      </c>
      <c r="E186" s="113" t="s">
        <v>344</v>
      </c>
      <c r="F186" s="113" t="s">
        <v>333</v>
      </c>
      <c r="G186" s="114">
        <v>0</v>
      </c>
      <c r="H186" s="112"/>
    </row>
    <row r="187" spans="1:8" ht="41" x14ac:dyDescent="0.55000000000000004">
      <c r="A187" s="112" t="s">
        <v>522</v>
      </c>
      <c r="B187" s="113" t="s">
        <v>335</v>
      </c>
      <c r="C187" s="113" t="s">
        <v>509</v>
      </c>
      <c r="D187" s="113" t="s">
        <v>343</v>
      </c>
      <c r="E187" s="113" t="s">
        <v>344</v>
      </c>
      <c r="F187" s="113" t="s">
        <v>333</v>
      </c>
      <c r="G187" s="114">
        <v>0</v>
      </c>
      <c r="H187" s="112"/>
    </row>
    <row r="188" spans="1:8" ht="41" x14ac:dyDescent="0.55000000000000004">
      <c r="A188" s="112" t="s">
        <v>523</v>
      </c>
      <c r="B188" s="113" t="s">
        <v>335</v>
      </c>
      <c r="C188" s="113" t="s">
        <v>509</v>
      </c>
      <c r="D188" s="113" t="s">
        <v>343</v>
      </c>
      <c r="E188" s="113" t="s">
        <v>344</v>
      </c>
      <c r="F188" s="113" t="s">
        <v>333</v>
      </c>
      <c r="G188" s="114">
        <v>0</v>
      </c>
      <c r="H188" s="112"/>
    </row>
    <row r="189" spans="1:8" ht="41" x14ac:dyDescent="0.55000000000000004">
      <c r="A189" s="112" t="s">
        <v>524</v>
      </c>
      <c r="B189" s="113" t="s">
        <v>335</v>
      </c>
      <c r="C189" s="113" t="s">
        <v>509</v>
      </c>
      <c r="D189" s="113" t="s">
        <v>343</v>
      </c>
      <c r="E189" s="113" t="s">
        <v>344</v>
      </c>
      <c r="F189" s="113" t="s">
        <v>333</v>
      </c>
      <c r="G189" s="114">
        <v>0</v>
      </c>
      <c r="H189" s="112"/>
    </row>
    <row r="190" spans="1:8" ht="41" x14ac:dyDescent="0.55000000000000004">
      <c r="A190" s="112" t="s">
        <v>525</v>
      </c>
      <c r="B190" s="113" t="s">
        <v>335</v>
      </c>
      <c r="C190" s="113" t="s">
        <v>509</v>
      </c>
      <c r="D190" s="113" t="s">
        <v>343</v>
      </c>
      <c r="E190" s="113" t="s">
        <v>344</v>
      </c>
      <c r="F190" s="113" t="s">
        <v>333</v>
      </c>
      <c r="G190" s="114">
        <v>0</v>
      </c>
      <c r="H190" s="112"/>
    </row>
    <row r="191" spans="1:8" ht="41" x14ac:dyDescent="0.55000000000000004">
      <c r="A191" s="112" t="s">
        <v>526</v>
      </c>
      <c r="B191" s="113" t="s">
        <v>335</v>
      </c>
      <c r="C191" s="113" t="s">
        <v>509</v>
      </c>
      <c r="D191" s="113" t="s">
        <v>343</v>
      </c>
      <c r="E191" s="113" t="s">
        <v>344</v>
      </c>
      <c r="F191" s="113" t="s">
        <v>333</v>
      </c>
      <c r="G191" s="114">
        <v>0</v>
      </c>
      <c r="H191" s="112"/>
    </row>
    <row r="192" spans="1:8" ht="41" x14ac:dyDescent="0.55000000000000004">
      <c r="A192" s="112" t="s">
        <v>527</v>
      </c>
      <c r="B192" s="113" t="s">
        <v>335</v>
      </c>
      <c r="C192" s="113" t="s">
        <v>509</v>
      </c>
      <c r="D192" s="113" t="s">
        <v>343</v>
      </c>
      <c r="E192" s="113" t="s">
        <v>344</v>
      </c>
      <c r="F192" s="113" t="s">
        <v>333</v>
      </c>
      <c r="G192" s="114">
        <v>0</v>
      </c>
      <c r="H192" s="112"/>
    </row>
    <row r="193" spans="1:8" ht="41" x14ac:dyDescent="0.55000000000000004">
      <c r="A193" s="112" t="s">
        <v>528</v>
      </c>
      <c r="B193" s="113" t="s">
        <v>335</v>
      </c>
      <c r="C193" s="113" t="s">
        <v>509</v>
      </c>
      <c r="D193" s="113" t="s">
        <v>343</v>
      </c>
      <c r="E193" s="113" t="s">
        <v>344</v>
      </c>
      <c r="F193" s="113" t="s">
        <v>333</v>
      </c>
      <c r="G193" s="114">
        <v>0</v>
      </c>
      <c r="H193" s="112"/>
    </row>
    <row r="194" spans="1:8" ht="41" x14ac:dyDescent="0.55000000000000004">
      <c r="A194" s="112" t="s">
        <v>529</v>
      </c>
      <c r="B194" s="113" t="s">
        <v>335</v>
      </c>
      <c r="C194" s="113" t="s">
        <v>509</v>
      </c>
      <c r="D194" s="113" t="s">
        <v>343</v>
      </c>
      <c r="E194" s="113" t="s">
        <v>344</v>
      </c>
      <c r="F194" s="113" t="s">
        <v>333</v>
      </c>
      <c r="G194" s="114">
        <v>0</v>
      </c>
      <c r="H194" s="112"/>
    </row>
    <row r="195" spans="1:8" ht="41" x14ac:dyDescent="0.55000000000000004">
      <c r="A195" s="112" t="s">
        <v>530</v>
      </c>
      <c r="B195" s="113" t="s">
        <v>335</v>
      </c>
      <c r="C195" s="113" t="s">
        <v>509</v>
      </c>
      <c r="D195" s="113" t="s">
        <v>343</v>
      </c>
      <c r="E195" s="113" t="s">
        <v>344</v>
      </c>
      <c r="F195" s="113" t="s">
        <v>333</v>
      </c>
      <c r="G195" s="114">
        <v>0</v>
      </c>
      <c r="H195" s="112"/>
    </row>
    <row r="196" spans="1:8" ht="41" x14ac:dyDescent="0.55000000000000004">
      <c r="A196" s="112" t="s">
        <v>531</v>
      </c>
      <c r="B196" s="113" t="s">
        <v>335</v>
      </c>
      <c r="C196" s="113" t="s">
        <v>509</v>
      </c>
      <c r="D196" s="113" t="s">
        <v>343</v>
      </c>
      <c r="E196" s="113" t="s">
        <v>344</v>
      </c>
      <c r="F196" s="113" t="s">
        <v>333</v>
      </c>
      <c r="G196" s="114">
        <v>0</v>
      </c>
      <c r="H196" s="112"/>
    </row>
    <row r="197" spans="1:8" ht="41" x14ac:dyDescent="0.55000000000000004">
      <c r="A197" s="112" t="s">
        <v>532</v>
      </c>
      <c r="B197" s="113" t="s">
        <v>335</v>
      </c>
      <c r="C197" s="113" t="s">
        <v>509</v>
      </c>
      <c r="D197" s="113" t="s">
        <v>343</v>
      </c>
      <c r="E197" s="113" t="s">
        <v>344</v>
      </c>
      <c r="F197" s="113" t="s">
        <v>333</v>
      </c>
      <c r="G197" s="114">
        <v>0</v>
      </c>
      <c r="H197" s="112"/>
    </row>
    <row r="198" spans="1:8" ht="41" x14ac:dyDescent="0.55000000000000004">
      <c r="A198" s="112" t="s">
        <v>533</v>
      </c>
      <c r="B198" s="113" t="s">
        <v>335</v>
      </c>
      <c r="C198" s="113" t="s">
        <v>509</v>
      </c>
      <c r="D198" s="113" t="s">
        <v>343</v>
      </c>
      <c r="E198" s="113" t="s">
        <v>344</v>
      </c>
      <c r="F198" s="113" t="s">
        <v>333</v>
      </c>
      <c r="G198" s="114">
        <v>0</v>
      </c>
      <c r="H198" s="112"/>
    </row>
    <row r="199" spans="1:8" ht="41" x14ac:dyDescent="0.55000000000000004">
      <c r="A199" s="112" t="s">
        <v>534</v>
      </c>
      <c r="B199" s="113" t="s">
        <v>335</v>
      </c>
      <c r="C199" s="113" t="s">
        <v>509</v>
      </c>
      <c r="D199" s="113" t="s">
        <v>343</v>
      </c>
      <c r="E199" s="113" t="s">
        <v>344</v>
      </c>
      <c r="F199" s="113" t="s">
        <v>333</v>
      </c>
      <c r="G199" s="114">
        <v>0</v>
      </c>
      <c r="H199" s="112"/>
    </row>
    <row r="200" spans="1:8" ht="41" x14ac:dyDescent="0.55000000000000004">
      <c r="A200" s="112" t="s">
        <v>535</v>
      </c>
      <c r="B200" s="113" t="s">
        <v>335</v>
      </c>
      <c r="C200" s="113" t="s">
        <v>509</v>
      </c>
      <c r="D200" s="113" t="s">
        <v>343</v>
      </c>
      <c r="E200" s="113" t="s">
        <v>344</v>
      </c>
      <c r="F200" s="113" t="s">
        <v>333</v>
      </c>
      <c r="G200" s="114">
        <v>0</v>
      </c>
      <c r="H200" s="112"/>
    </row>
    <row r="201" spans="1:8" ht="41" x14ac:dyDescent="0.55000000000000004">
      <c r="A201" s="112" t="s">
        <v>536</v>
      </c>
      <c r="B201" s="113" t="s">
        <v>335</v>
      </c>
      <c r="C201" s="113" t="s">
        <v>509</v>
      </c>
      <c r="D201" s="113" t="s">
        <v>343</v>
      </c>
      <c r="E201" s="113" t="s">
        <v>344</v>
      </c>
      <c r="F201" s="113" t="s">
        <v>333</v>
      </c>
      <c r="G201" s="114">
        <v>0</v>
      </c>
      <c r="H201" s="112"/>
    </row>
    <row r="202" spans="1:8" ht="41" x14ac:dyDescent="0.55000000000000004">
      <c r="A202" s="112" t="s">
        <v>537</v>
      </c>
      <c r="B202" s="113" t="s">
        <v>335</v>
      </c>
      <c r="C202" s="113" t="s">
        <v>509</v>
      </c>
      <c r="D202" s="113" t="s">
        <v>343</v>
      </c>
      <c r="E202" s="113" t="s">
        <v>344</v>
      </c>
      <c r="F202" s="113" t="s">
        <v>333</v>
      </c>
      <c r="G202" s="114">
        <v>0</v>
      </c>
      <c r="H202" s="112"/>
    </row>
    <row r="203" spans="1:8" ht="41" x14ac:dyDescent="0.55000000000000004">
      <c r="A203" s="112" t="s">
        <v>538</v>
      </c>
      <c r="B203" s="113" t="s">
        <v>331</v>
      </c>
      <c r="C203" s="113" t="s">
        <v>509</v>
      </c>
      <c r="D203" s="113" t="s">
        <v>343</v>
      </c>
      <c r="E203" s="113" t="s">
        <v>344</v>
      </c>
      <c r="F203" s="113" t="s">
        <v>333</v>
      </c>
      <c r="G203" s="114">
        <v>0</v>
      </c>
      <c r="H203" s="112"/>
    </row>
    <row r="204" spans="1:8" ht="41" x14ac:dyDescent="0.55000000000000004">
      <c r="A204" s="112" t="s">
        <v>539</v>
      </c>
      <c r="B204" s="113" t="s">
        <v>335</v>
      </c>
      <c r="C204" s="113" t="s">
        <v>509</v>
      </c>
      <c r="D204" s="113" t="s">
        <v>343</v>
      </c>
      <c r="E204" s="113" t="s">
        <v>344</v>
      </c>
      <c r="F204" s="113" t="s">
        <v>333</v>
      </c>
      <c r="G204" s="114">
        <v>0</v>
      </c>
      <c r="H204" s="112"/>
    </row>
    <row r="205" spans="1:8" ht="41" x14ac:dyDescent="0.55000000000000004">
      <c r="A205" s="112" t="s">
        <v>540</v>
      </c>
      <c r="B205" s="113" t="s">
        <v>335</v>
      </c>
      <c r="C205" s="113" t="s">
        <v>509</v>
      </c>
      <c r="D205" s="113" t="s">
        <v>343</v>
      </c>
      <c r="E205" s="113" t="s">
        <v>344</v>
      </c>
      <c r="F205" s="113" t="s">
        <v>333</v>
      </c>
      <c r="G205" s="114">
        <v>0</v>
      </c>
      <c r="H205" s="112"/>
    </row>
    <row r="206" spans="1:8" ht="41" x14ac:dyDescent="0.55000000000000004">
      <c r="A206" s="112" t="s">
        <v>541</v>
      </c>
      <c r="B206" s="113" t="s">
        <v>335</v>
      </c>
      <c r="C206" s="113" t="s">
        <v>509</v>
      </c>
      <c r="D206" s="113" t="s">
        <v>343</v>
      </c>
      <c r="E206" s="113" t="s">
        <v>344</v>
      </c>
      <c r="F206" s="113" t="s">
        <v>333</v>
      </c>
      <c r="G206" s="114">
        <v>0</v>
      </c>
      <c r="H206" s="112"/>
    </row>
    <row r="207" spans="1:8" ht="41" x14ac:dyDescent="0.55000000000000004">
      <c r="A207" s="112" t="s">
        <v>542</v>
      </c>
      <c r="B207" s="113" t="s">
        <v>335</v>
      </c>
      <c r="C207" s="113" t="s">
        <v>509</v>
      </c>
      <c r="D207" s="113" t="s">
        <v>343</v>
      </c>
      <c r="E207" s="113" t="s">
        <v>344</v>
      </c>
      <c r="F207" s="113" t="s">
        <v>333</v>
      </c>
      <c r="G207" s="114">
        <v>0</v>
      </c>
      <c r="H207" s="112"/>
    </row>
    <row r="208" spans="1:8" ht="41" x14ac:dyDescent="0.55000000000000004">
      <c r="A208" s="112" t="s">
        <v>543</v>
      </c>
      <c r="B208" s="113" t="s">
        <v>335</v>
      </c>
      <c r="C208" s="113" t="s">
        <v>509</v>
      </c>
      <c r="D208" s="113" t="s">
        <v>343</v>
      </c>
      <c r="E208" s="113" t="s">
        <v>344</v>
      </c>
      <c r="F208" s="113" t="s">
        <v>333</v>
      </c>
      <c r="G208" s="114">
        <v>0</v>
      </c>
      <c r="H208" s="112"/>
    </row>
    <row r="209" spans="1:8" ht="41" x14ac:dyDescent="0.55000000000000004">
      <c r="A209" s="112" t="s">
        <v>544</v>
      </c>
      <c r="B209" s="113" t="s">
        <v>335</v>
      </c>
      <c r="C209" s="113" t="s">
        <v>509</v>
      </c>
      <c r="D209" s="113" t="s">
        <v>343</v>
      </c>
      <c r="E209" s="113" t="s">
        <v>344</v>
      </c>
      <c r="F209" s="113" t="s">
        <v>333</v>
      </c>
      <c r="G209" s="114">
        <v>0</v>
      </c>
      <c r="H209" s="112"/>
    </row>
    <row r="210" spans="1:8" ht="41" x14ac:dyDescent="0.55000000000000004">
      <c r="A210" s="112" t="s">
        <v>545</v>
      </c>
      <c r="B210" s="113" t="s">
        <v>335</v>
      </c>
      <c r="C210" s="113" t="s">
        <v>509</v>
      </c>
      <c r="D210" s="113" t="s">
        <v>343</v>
      </c>
      <c r="E210" s="113" t="s">
        <v>344</v>
      </c>
      <c r="F210" s="113" t="s">
        <v>333</v>
      </c>
      <c r="G210" s="114">
        <v>0</v>
      </c>
      <c r="H210" s="112"/>
    </row>
    <row r="211" spans="1:8" ht="41" x14ac:dyDescent="0.55000000000000004">
      <c r="A211" s="112" t="s">
        <v>546</v>
      </c>
      <c r="B211" s="113" t="s">
        <v>335</v>
      </c>
      <c r="C211" s="113" t="s">
        <v>509</v>
      </c>
      <c r="D211" s="113" t="s">
        <v>343</v>
      </c>
      <c r="E211" s="113" t="s">
        <v>344</v>
      </c>
      <c r="F211" s="113" t="s">
        <v>333</v>
      </c>
      <c r="G211" s="114">
        <v>0</v>
      </c>
      <c r="H211" s="112"/>
    </row>
    <row r="212" spans="1:8" ht="41" x14ac:dyDescent="0.55000000000000004">
      <c r="A212" s="112" t="s">
        <v>547</v>
      </c>
      <c r="B212" s="113" t="s">
        <v>335</v>
      </c>
      <c r="C212" s="113" t="s">
        <v>509</v>
      </c>
      <c r="D212" s="113" t="s">
        <v>343</v>
      </c>
      <c r="E212" s="113" t="s">
        <v>344</v>
      </c>
      <c r="F212" s="113" t="s">
        <v>333</v>
      </c>
      <c r="G212" s="114">
        <v>0</v>
      </c>
      <c r="H212" s="112"/>
    </row>
    <row r="213" spans="1:8" ht="41" x14ac:dyDescent="0.55000000000000004">
      <c r="A213" s="112" t="s">
        <v>548</v>
      </c>
      <c r="B213" s="113" t="s">
        <v>335</v>
      </c>
      <c r="C213" s="113" t="s">
        <v>509</v>
      </c>
      <c r="D213" s="113" t="s">
        <v>343</v>
      </c>
      <c r="E213" s="113" t="s">
        <v>344</v>
      </c>
      <c r="F213" s="113" t="s">
        <v>333</v>
      </c>
      <c r="G213" s="114">
        <v>0</v>
      </c>
      <c r="H213" s="112"/>
    </row>
    <row r="214" spans="1:8" ht="41" x14ac:dyDescent="0.55000000000000004">
      <c r="A214" s="112" t="s">
        <v>549</v>
      </c>
      <c r="B214" s="113" t="s">
        <v>335</v>
      </c>
      <c r="C214" s="113" t="s">
        <v>509</v>
      </c>
      <c r="D214" s="113" t="s">
        <v>343</v>
      </c>
      <c r="E214" s="113" t="s">
        <v>344</v>
      </c>
      <c r="F214" s="113" t="s">
        <v>333</v>
      </c>
      <c r="G214" s="114">
        <v>0</v>
      </c>
      <c r="H214" s="112"/>
    </row>
    <row r="215" spans="1:8" ht="41" x14ac:dyDescent="0.55000000000000004">
      <c r="A215" s="112" t="s">
        <v>550</v>
      </c>
      <c r="B215" s="113" t="s">
        <v>335</v>
      </c>
      <c r="C215" s="113" t="s">
        <v>509</v>
      </c>
      <c r="D215" s="113" t="s">
        <v>343</v>
      </c>
      <c r="E215" s="113" t="s">
        <v>344</v>
      </c>
      <c r="F215" s="113" t="s">
        <v>333</v>
      </c>
      <c r="G215" s="114">
        <v>0</v>
      </c>
      <c r="H215" s="112"/>
    </row>
    <row r="216" spans="1:8" ht="41" x14ac:dyDescent="0.55000000000000004">
      <c r="A216" s="112" t="s">
        <v>551</v>
      </c>
      <c r="B216" s="113" t="s">
        <v>335</v>
      </c>
      <c r="C216" s="113" t="s">
        <v>509</v>
      </c>
      <c r="D216" s="113" t="s">
        <v>343</v>
      </c>
      <c r="E216" s="113" t="s">
        <v>344</v>
      </c>
      <c r="F216" s="113" t="s">
        <v>333</v>
      </c>
      <c r="G216" s="114">
        <v>0</v>
      </c>
      <c r="H216" s="112"/>
    </row>
    <row r="217" spans="1:8" ht="41" x14ac:dyDescent="0.55000000000000004">
      <c r="A217" s="112" t="s">
        <v>552</v>
      </c>
      <c r="B217" s="113" t="s">
        <v>335</v>
      </c>
      <c r="C217" s="113" t="s">
        <v>509</v>
      </c>
      <c r="D217" s="113" t="s">
        <v>343</v>
      </c>
      <c r="E217" s="113" t="s">
        <v>344</v>
      </c>
      <c r="F217" s="113" t="s">
        <v>333</v>
      </c>
      <c r="G217" s="114">
        <v>0</v>
      </c>
      <c r="H217" s="112"/>
    </row>
    <row r="218" spans="1:8" ht="57" customHeight="1" x14ac:dyDescent="0.55000000000000004">
      <c r="A218" s="112" t="s">
        <v>553</v>
      </c>
      <c r="B218" s="113" t="s">
        <v>335</v>
      </c>
      <c r="C218" s="113" t="s">
        <v>509</v>
      </c>
      <c r="D218" s="113" t="s">
        <v>343</v>
      </c>
      <c r="E218" s="113" t="s">
        <v>344</v>
      </c>
      <c r="F218" s="113" t="s">
        <v>333</v>
      </c>
      <c r="G218" s="114">
        <v>0</v>
      </c>
      <c r="H218" s="112"/>
    </row>
    <row r="219" spans="1:8" ht="57" customHeight="1" x14ac:dyDescent="0.55000000000000004">
      <c r="A219" s="112" t="s">
        <v>554</v>
      </c>
      <c r="B219" s="113" t="s">
        <v>335</v>
      </c>
      <c r="C219" s="113" t="s">
        <v>509</v>
      </c>
      <c r="D219" s="113" t="s">
        <v>343</v>
      </c>
      <c r="E219" s="113" t="s">
        <v>344</v>
      </c>
      <c r="F219" s="113" t="s">
        <v>333</v>
      </c>
      <c r="G219" s="114">
        <v>0</v>
      </c>
      <c r="H219" s="112"/>
    </row>
    <row r="220" spans="1:8" ht="41" x14ac:dyDescent="0.55000000000000004">
      <c r="A220" s="112" t="s">
        <v>555</v>
      </c>
      <c r="B220" s="113" t="s">
        <v>335</v>
      </c>
      <c r="C220" s="113" t="s">
        <v>509</v>
      </c>
      <c r="D220" s="113" t="s">
        <v>343</v>
      </c>
      <c r="E220" s="113" t="s">
        <v>344</v>
      </c>
      <c r="F220" s="113" t="s">
        <v>333</v>
      </c>
      <c r="G220" s="114">
        <v>0</v>
      </c>
      <c r="H220" s="112"/>
    </row>
    <row r="221" spans="1:8" ht="41" x14ac:dyDescent="0.55000000000000004">
      <c r="A221" s="112" t="s">
        <v>556</v>
      </c>
      <c r="B221" s="113" t="s">
        <v>335</v>
      </c>
      <c r="C221" s="113" t="s">
        <v>509</v>
      </c>
      <c r="D221" s="113" t="s">
        <v>343</v>
      </c>
      <c r="E221" s="113" t="s">
        <v>344</v>
      </c>
      <c r="F221" s="113" t="s">
        <v>333</v>
      </c>
      <c r="G221" s="114">
        <v>0</v>
      </c>
      <c r="H221" s="112"/>
    </row>
    <row r="222" spans="1:8" x14ac:dyDescent="0.55000000000000004">
      <c r="A222" s="116"/>
      <c r="B222" s="117"/>
      <c r="C222" s="117"/>
      <c r="D222" s="117"/>
      <c r="E222" s="117"/>
      <c r="F222" s="117"/>
      <c r="G222" s="118"/>
      <c r="H222" s="116"/>
    </row>
    <row r="223" spans="1:8" x14ac:dyDescent="0.55000000000000004">
      <c r="A223" s="119" t="s">
        <v>185</v>
      </c>
      <c r="B223" s="119"/>
      <c r="C223" s="119"/>
      <c r="D223" s="119"/>
      <c r="E223" s="119"/>
      <c r="F223" s="119"/>
      <c r="G223" s="119"/>
      <c r="H223" s="206"/>
    </row>
    <row r="224" spans="1:8" x14ac:dyDescent="0.55000000000000004">
      <c r="A224" s="119" t="s">
        <v>218</v>
      </c>
      <c r="B224" s="120"/>
      <c r="C224" s="119"/>
      <c r="D224" s="119"/>
      <c r="E224" s="119"/>
      <c r="F224" s="119"/>
      <c r="G224" s="119"/>
      <c r="H224" s="206"/>
    </row>
    <row r="225" spans="1:8" x14ac:dyDescent="0.55000000000000004">
      <c r="A225" s="119" t="s">
        <v>219</v>
      </c>
      <c r="B225" s="120"/>
      <c r="C225" s="119"/>
      <c r="D225" s="119"/>
      <c r="E225" s="119"/>
      <c r="F225" s="119"/>
      <c r="G225" s="119"/>
      <c r="H225" s="206"/>
    </row>
    <row r="226" spans="1:8" x14ac:dyDescent="0.55000000000000004">
      <c r="A226" s="119" t="s">
        <v>231</v>
      </c>
      <c r="B226" s="120"/>
      <c r="C226" s="119"/>
      <c r="D226" s="119"/>
      <c r="E226" s="119"/>
      <c r="F226" s="119"/>
      <c r="G226" s="119"/>
      <c r="H226" s="206"/>
    </row>
    <row r="227" spans="1:8" x14ac:dyDescent="0.55000000000000004">
      <c r="A227" s="119" t="s">
        <v>220</v>
      </c>
      <c r="B227" s="120"/>
      <c r="C227" s="119"/>
      <c r="D227" s="119"/>
      <c r="E227" s="119"/>
      <c r="F227" s="119"/>
      <c r="G227" s="119"/>
      <c r="H227" s="206"/>
    </row>
    <row r="228" spans="1:8" x14ac:dyDescent="0.55000000000000004">
      <c r="A228" s="119" t="s">
        <v>200</v>
      </c>
      <c r="B228" s="120"/>
      <c r="C228" s="119"/>
      <c r="D228" s="119"/>
      <c r="E228" s="119"/>
      <c r="F228" s="119"/>
      <c r="G228" s="119"/>
      <c r="H228" s="206"/>
    </row>
    <row r="229" spans="1:8" x14ac:dyDescent="0.55000000000000004">
      <c r="A229" s="121" t="s">
        <v>304</v>
      </c>
      <c r="B229" s="122"/>
      <c r="C229" s="122"/>
      <c r="D229" s="122"/>
      <c r="E229" s="122"/>
      <c r="F229" s="122"/>
      <c r="G229" s="122"/>
      <c r="H229" s="207"/>
    </row>
    <row r="232" spans="1:8" x14ac:dyDescent="0.55000000000000004">
      <c r="A232" s="123" t="s">
        <v>197</v>
      </c>
      <c r="B232" s="124"/>
      <c r="C232" s="124"/>
    </row>
    <row r="233" spans="1:8" ht="102.5" x14ac:dyDescent="0.55000000000000004">
      <c r="A233" s="125" t="s">
        <v>272</v>
      </c>
      <c r="B233" s="243" t="s">
        <v>2297</v>
      </c>
      <c r="C233" s="126"/>
    </row>
    <row r="234" spans="1:8" x14ac:dyDescent="0.55000000000000004">
      <c r="A234" s="127"/>
      <c r="B234" s="127"/>
      <c r="C234" s="126"/>
    </row>
  </sheetData>
  <autoFilter ref="A7:H7"/>
  <pageMargins left="0.7" right="0.7" top="0.75" bottom="0.75" header="0.3" footer="0.3"/>
  <pageSetup paperSize="9" scale="81"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24"/>
  <sheetViews>
    <sheetView zoomScaleNormal="100" workbookViewId="0">
      <selection activeCell="B7" sqref="B7:D11"/>
    </sheetView>
  </sheetViews>
  <sheetFormatPr defaultColWidth="9.1796875" defaultRowHeight="14.5" x14ac:dyDescent="0.4"/>
  <cols>
    <col min="1" max="1" width="48.453125" style="8" customWidth="1"/>
    <col min="2" max="2" width="44.453125" style="8" customWidth="1"/>
    <col min="3" max="3" width="20.453125" style="8" customWidth="1"/>
    <col min="4" max="4" width="20.6328125" style="8" customWidth="1"/>
    <col min="5" max="5" width="21.1796875" style="8" customWidth="1"/>
    <col min="6" max="6" width="19.36328125" style="8" customWidth="1"/>
    <col min="7" max="7" width="25.36328125" style="8" customWidth="1"/>
    <col min="8" max="8" width="31.1796875" style="8" customWidth="1"/>
    <col min="9" max="9" width="23.81640625" style="8" customWidth="1"/>
    <col min="10" max="16384" width="9.1796875" style="8"/>
  </cols>
  <sheetData>
    <row r="1" spans="1:7" ht="18" x14ac:dyDescent="0.5">
      <c r="A1" s="6" t="s">
        <v>270</v>
      </c>
      <c r="B1" s="6"/>
    </row>
    <row r="2" spans="1:7" s="81" customFormat="1" ht="16.5" x14ac:dyDescent="0.45">
      <c r="A2" s="78" t="s">
        <v>209</v>
      </c>
    </row>
    <row r="3" spans="1:7" s="81" customFormat="1" ht="16.5" x14ac:dyDescent="0.45">
      <c r="A3" s="78" t="s">
        <v>210</v>
      </c>
    </row>
    <row r="4" spans="1:7" s="72" customFormat="1" ht="15" x14ac:dyDescent="0.4">
      <c r="A4" s="78" t="s">
        <v>215</v>
      </c>
    </row>
    <row r="5" spans="1:7" x14ac:dyDescent="0.4">
      <c r="A5" s="76" t="s">
        <v>37</v>
      </c>
      <c r="B5" s="76" t="s">
        <v>38</v>
      </c>
      <c r="D5" s="30"/>
      <c r="E5" s="30"/>
      <c r="F5" s="30"/>
      <c r="G5" s="30"/>
    </row>
    <row r="6" spans="1:7" x14ac:dyDescent="0.4">
      <c r="A6" s="150">
        <v>44384</v>
      </c>
      <c r="B6" s="44" t="s">
        <v>6</v>
      </c>
      <c r="D6" s="30"/>
      <c r="E6" s="30"/>
      <c r="F6" s="30"/>
      <c r="G6" s="30"/>
    </row>
    <row r="7" spans="1:7" x14ac:dyDescent="0.4">
      <c r="B7" s="294" t="s">
        <v>135</v>
      </c>
      <c r="C7" s="296"/>
      <c r="D7" s="295"/>
    </row>
    <row r="8" spans="1:7" ht="58" x14ac:dyDescent="0.4">
      <c r="A8" s="25" t="s">
        <v>228</v>
      </c>
      <c r="B8" s="5" t="s">
        <v>42</v>
      </c>
      <c r="C8" s="5" t="s">
        <v>52</v>
      </c>
      <c r="D8" s="5" t="s">
        <v>51</v>
      </c>
      <c r="E8" s="71" t="s">
        <v>190</v>
      </c>
      <c r="F8" s="71" t="s">
        <v>204</v>
      </c>
    </row>
    <row r="9" spans="1:7" x14ac:dyDescent="0.4">
      <c r="A9" s="31"/>
      <c r="B9" s="29" t="s">
        <v>41</v>
      </c>
      <c r="C9" s="29" t="s">
        <v>41</v>
      </c>
      <c r="D9" s="29" t="s">
        <v>41</v>
      </c>
      <c r="E9" s="29"/>
      <c r="F9" s="29"/>
    </row>
    <row r="10" spans="1:7" x14ac:dyDescent="0.4">
      <c r="A10" s="221" t="s">
        <v>2787</v>
      </c>
      <c r="B10" s="29"/>
      <c r="C10" s="29"/>
      <c r="D10" s="29"/>
      <c r="E10" s="29"/>
      <c r="F10" s="29"/>
    </row>
    <row r="11" spans="1:7" x14ac:dyDescent="0.4">
      <c r="A11" s="31"/>
      <c r="B11" s="29"/>
      <c r="C11" s="29"/>
      <c r="D11" s="29"/>
      <c r="E11" s="29"/>
      <c r="F11" s="29"/>
    </row>
    <row r="12" spans="1:7" x14ac:dyDescent="0.4">
      <c r="A12" s="39" t="s">
        <v>211</v>
      </c>
    </row>
    <row r="13" spans="1:7" x14ac:dyDescent="0.4">
      <c r="A13" s="39" t="s">
        <v>305</v>
      </c>
    </row>
    <row r="14" spans="1:7" x14ac:dyDescent="0.4">
      <c r="A14" s="97"/>
    </row>
    <row r="16" spans="1:7" ht="16.5" x14ac:dyDescent="0.4">
      <c r="A16" s="88" t="s">
        <v>197</v>
      </c>
      <c r="B16" s="89"/>
      <c r="C16" s="90"/>
    </row>
    <row r="17" spans="1:3" ht="180" x14ac:dyDescent="0.45">
      <c r="A17" s="92" t="s">
        <v>273</v>
      </c>
      <c r="B17" s="151" t="s">
        <v>1294</v>
      </c>
      <c r="C17" s="81"/>
    </row>
    <row r="23" spans="1:3" x14ac:dyDescent="0.4">
      <c r="A23" s="4"/>
      <c r="B23" s="4"/>
    </row>
    <row r="24" spans="1:3" x14ac:dyDescent="0.4">
      <c r="A24" s="4"/>
      <c r="B24" s="4"/>
    </row>
  </sheetData>
  <mergeCells count="1">
    <mergeCell ref="B7:D7"/>
  </mergeCells>
  <pageMargins left="0.7" right="0.7" top="0.75" bottom="0.75" header="0.3" footer="0.3"/>
  <pageSetup paperSize="9" scale="94" orientation="landscape" horizontalDpi="4294967293"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29"/>
  <sheetViews>
    <sheetView zoomScale="90" zoomScaleNormal="90" workbookViewId="0">
      <selection activeCell="A143" sqref="A143"/>
    </sheetView>
  </sheetViews>
  <sheetFormatPr defaultColWidth="9.1796875" defaultRowHeight="16.5" x14ac:dyDescent="0.45"/>
  <cols>
    <col min="1" max="1" width="66" style="8" customWidth="1"/>
    <col min="2" max="2" width="27.6328125" style="156" customWidth="1"/>
    <col min="3" max="3" width="41" style="8" customWidth="1"/>
    <col min="4" max="4" width="24.81640625" style="8" customWidth="1"/>
    <col min="5" max="5" width="24.81640625" style="81" customWidth="1"/>
    <col min="6" max="16384" width="9.1796875" style="8"/>
  </cols>
  <sheetData>
    <row r="1" spans="1:9" s="72" customFormat="1" x14ac:dyDescent="0.45">
      <c r="A1" s="78" t="s">
        <v>215</v>
      </c>
      <c r="B1" s="155"/>
      <c r="E1" s="81"/>
    </row>
    <row r="2" spans="1:9" ht="18" x14ac:dyDescent="0.5">
      <c r="A2" s="6" t="s">
        <v>191</v>
      </c>
      <c r="C2" s="212" t="s">
        <v>1443</v>
      </c>
    </row>
    <row r="3" spans="1:9" x14ac:dyDescent="0.45">
      <c r="A3" s="78" t="s">
        <v>213</v>
      </c>
    </row>
    <row r="4" spans="1:9" s="81" customFormat="1" x14ac:dyDescent="0.45">
      <c r="A4" s="78" t="s">
        <v>214</v>
      </c>
      <c r="B4" s="157"/>
    </row>
    <row r="5" spans="1:9" x14ac:dyDescent="0.45">
      <c r="A5" s="76" t="s">
        <v>37</v>
      </c>
      <c r="B5" s="158" t="s">
        <v>38</v>
      </c>
    </row>
    <row r="6" spans="1:9" x14ac:dyDescent="0.45">
      <c r="A6" s="152">
        <v>44383</v>
      </c>
      <c r="B6" s="101" t="s">
        <v>6</v>
      </c>
    </row>
    <row r="7" spans="1:9" ht="29" x14ac:dyDescent="0.4">
      <c r="A7" s="1" t="s">
        <v>229</v>
      </c>
      <c r="B7" s="159" t="s">
        <v>31</v>
      </c>
      <c r="C7" s="5" t="s">
        <v>54</v>
      </c>
      <c r="D7" s="5" t="s">
        <v>56</v>
      </c>
      <c r="E7" s="5" t="s">
        <v>2299</v>
      </c>
    </row>
    <row r="8" spans="1:9" s="16" customFormat="1" ht="43.5" x14ac:dyDescent="0.35">
      <c r="A8" s="153" t="s">
        <v>315</v>
      </c>
      <c r="B8" s="101" t="s">
        <v>1295</v>
      </c>
      <c r="C8" s="33">
        <f>SUM(D11:D30)</f>
        <v>74</v>
      </c>
      <c r="D8" s="33">
        <f>C8</f>
        <v>74</v>
      </c>
      <c r="E8" s="33">
        <f>1128+C8</f>
        <v>1202</v>
      </c>
    </row>
    <row r="9" spans="1:9" x14ac:dyDescent="0.45">
      <c r="A9" s="20"/>
      <c r="B9" s="101"/>
      <c r="C9" s="33"/>
      <c r="D9" s="33"/>
    </row>
    <row r="10" spans="1:9" x14ac:dyDescent="0.45">
      <c r="A10" s="22" t="s">
        <v>55</v>
      </c>
      <c r="B10" s="159" t="s">
        <v>57</v>
      </c>
      <c r="C10" s="5" t="s">
        <v>58</v>
      </c>
      <c r="D10" s="5"/>
    </row>
    <row r="11" spans="1:9" x14ac:dyDescent="0.45">
      <c r="A11" s="306" t="s">
        <v>218</v>
      </c>
      <c r="B11" s="300">
        <f>D11/$C$8</f>
        <v>0.63513513513513509</v>
      </c>
      <c r="C11" s="259" t="s">
        <v>2305</v>
      </c>
      <c r="D11" s="303">
        <v>47</v>
      </c>
      <c r="F11" s="209"/>
      <c r="G11" s="209"/>
      <c r="H11" s="209"/>
      <c r="I11" s="209"/>
    </row>
    <row r="12" spans="1:9" x14ac:dyDescent="0.45">
      <c r="A12" s="307"/>
      <c r="B12" s="301"/>
      <c r="C12" s="259" t="s">
        <v>2306</v>
      </c>
      <c r="D12" s="304"/>
      <c r="F12" s="210"/>
      <c r="G12" s="211"/>
      <c r="H12" s="210"/>
      <c r="I12"/>
    </row>
    <row r="13" spans="1:9" x14ac:dyDescent="0.45">
      <c r="A13" s="307"/>
      <c r="B13" s="301"/>
      <c r="C13" s="259" t="s">
        <v>2307</v>
      </c>
      <c r="D13" s="304"/>
      <c r="F13" s="210"/>
      <c r="G13" s="211"/>
      <c r="H13" s="210"/>
      <c r="I13"/>
    </row>
    <row r="14" spans="1:9" x14ac:dyDescent="0.45">
      <c r="A14" s="308"/>
      <c r="B14" s="302"/>
      <c r="C14" s="259" t="s">
        <v>2308</v>
      </c>
      <c r="D14" s="305"/>
      <c r="F14" s="210"/>
      <c r="G14" s="211"/>
      <c r="H14" s="210"/>
      <c r="I14"/>
    </row>
    <row r="15" spans="1:9" x14ac:dyDescent="0.45">
      <c r="A15" s="306" t="s">
        <v>1320</v>
      </c>
      <c r="B15" s="300">
        <f t="shared" ref="B15" si="0">D15/$C$8</f>
        <v>0.1891891891891892</v>
      </c>
      <c r="C15" s="259" t="s">
        <v>2309</v>
      </c>
      <c r="D15" s="303">
        <v>14</v>
      </c>
      <c r="F15" s="210"/>
      <c r="G15" s="211"/>
      <c r="H15" s="210"/>
      <c r="I15"/>
    </row>
    <row r="16" spans="1:9" x14ac:dyDescent="0.45">
      <c r="A16" s="307"/>
      <c r="B16" s="301"/>
      <c r="C16" s="259" t="s">
        <v>2310</v>
      </c>
      <c r="D16" s="304"/>
      <c r="F16" s="210"/>
      <c r="G16" s="211"/>
      <c r="H16" s="210"/>
      <c r="I16"/>
    </row>
    <row r="17" spans="1:9" x14ac:dyDescent="0.45">
      <c r="A17" s="307"/>
      <c r="B17" s="301"/>
      <c r="C17" s="259" t="s">
        <v>2311</v>
      </c>
      <c r="D17" s="304"/>
      <c r="F17" s="210"/>
      <c r="G17" s="211"/>
      <c r="H17" s="210"/>
      <c r="I17"/>
    </row>
    <row r="18" spans="1:9" x14ac:dyDescent="0.45">
      <c r="A18" s="308"/>
      <c r="B18" s="302"/>
      <c r="C18" s="259" t="s">
        <v>2312</v>
      </c>
      <c r="D18" s="305"/>
      <c r="F18" s="210"/>
      <c r="G18" s="211"/>
      <c r="H18" s="210"/>
      <c r="I18"/>
    </row>
    <row r="19" spans="1:9" x14ac:dyDescent="0.45">
      <c r="A19" s="306" t="s">
        <v>219</v>
      </c>
      <c r="B19" s="300">
        <f t="shared" ref="B19" si="1">D19/$C$8</f>
        <v>0.10810810810810811</v>
      </c>
      <c r="C19" s="259" t="s">
        <v>2313</v>
      </c>
      <c r="D19" s="303">
        <v>8</v>
      </c>
      <c r="F19" s="210"/>
      <c r="G19" s="211"/>
      <c r="H19" s="210"/>
      <c r="I19"/>
    </row>
    <row r="20" spans="1:9" x14ac:dyDescent="0.45">
      <c r="A20" s="307"/>
      <c r="B20" s="301"/>
      <c r="C20" s="259" t="s">
        <v>2314</v>
      </c>
      <c r="D20" s="304"/>
      <c r="F20" s="210"/>
      <c r="G20" s="211"/>
      <c r="H20" s="210"/>
      <c r="I20"/>
    </row>
    <row r="21" spans="1:9" x14ac:dyDescent="0.45">
      <c r="A21" s="307"/>
      <c r="B21" s="301"/>
      <c r="C21" s="259" t="s">
        <v>2315</v>
      </c>
      <c r="D21" s="304"/>
      <c r="F21" s="210"/>
      <c r="G21" s="211"/>
      <c r="H21" s="210"/>
      <c r="I21"/>
    </row>
    <row r="22" spans="1:9" x14ac:dyDescent="0.45">
      <c r="A22" s="308"/>
      <c r="B22" s="302"/>
      <c r="C22" s="259"/>
      <c r="D22" s="305"/>
      <c r="F22" s="210"/>
      <c r="G22" s="211"/>
      <c r="H22" s="210"/>
      <c r="I22"/>
    </row>
    <row r="23" spans="1:9" x14ac:dyDescent="0.45">
      <c r="A23" s="306" t="s">
        <v>220</v>
      </c>
      <c r="B23" s="300">
        <f t="shared" ref="B23" si="2">D23/$C$8</f>
        <v>2.7027027027027029E-2</v>
      </c>
      <c r="C23" s="259" t="s">
        <v>2316</v>
      </c>
      <c r="D23" s="303">
        <v>2</v>
      </c>
      <c r="F23" s="210"/>
      <c r="G23" s="211"/>
      <c r="H23" s="210"/>
      <c r="I23"/>
    </row>
    <row r="24" spans="1:9" x14ac:dyDescent="0.45">
      <c r="A24" s="307"/>
      <c r="B24" s="301"/>
      <c r="C24" s="259" t="s">
        <v>2317</v>
      </c>
      <c r="D24" s="304"/>
      <c r="F24" s="210"/>
      <c r="G24" s="211"/>
      <c r="H24" s="210"/>
      <c r="I24"/>
    </row>
    <row r="25" spans="1:9" x14ac:dyDescent="0.45">
      <c r="A25" s="307"/>
      <c r="B25" s="301"/>
      <c r="C25" s="259" t="s">
        <v>2318</v>
      </c>
      <c r="D25" s="304"/>
      <c r="F25" s="210"/>
      <c r="G25" s="211"/>
      <c r="H25" s="210"/>
      <c r="I25"/>
    </row>
    <row r="26" spans="1:9" x14ac:dyDescent="0.45">
      <c r="A26" s="308"/>
      <c r="B26" s="302"/>
      <c r="C26" s="259" t="s">
        <v>2312</v>
      </c>
      <c r="D26" s="305"/>
      <c r="F26" s="210"/>
      <c r="G26" s="211"/>
      <c r="H26" s="210"/>
      <c r="I26"/>
    </row>
    <row r="27" spans="1:9" x14ac:dyDescent="0.45">
      <c r="A27" s="306" t="s">
        <v>200</v>
      </c>
      <c r="B27" s="300">
        <f t="shared" ref="B27" si="3">D27/$C$8</f>
        <v>4.0540540540540543E-2</v>
      </c>
      <c r="C27" s="259" t="s">
        <v>2318</v>
      </c>
      <c r="D27" s="303">
        <v>3</v>
      </c>
      <c r="F27" s="210"/>
      <c r="G27" s="211"/>
      <c r="H27" s="210"/>
      <c r="I27"/>
    </row>
    <row r="28" spans="1:9" x14ac:dyDescent="0.45">
      <c r="A28" s="307"/>
      <c r="B28" s="301"/>
      <c r="C28" s="259" t="s">
        <v>2319</v>
      </c>
      <c r="D28" s="304"/>
    </row>
    <row r="29" spans="1:9" x14ac:dyDescent="0.45">
      <c r="A29" s="307"/>
      <c r="B29" s="301"/>
      <c r="C29" s="259"/>
      <c r="D29" s="304"/>
    </row>
    <row r="30" spans="1:9" x14ac:dyDescent="0.45">
      <c r="A30" s="308"/>
      <c r="B30" s="302"/>
      <c r="C30" s="259"/>
      <c r="D30" s="305"/>
    </row>
    <row r="31" spans="1:9" x14ac:dyDescent="0.45">
      <c r="A31" s="22" t="s">
        <v>252</v>
      </c>
      <c r="B31" s="159" t="s">
        <v>61</v>
      </c>
      <c r="C31" s="5"/>
      <c r="D31" s="5"/>
    </row>
    <row r="32" spans="1:9" x14ac:dyDescent="0.45">
      <c r="A32" s="28" t="s">
        <v>141</v>
      </c>
      <c r="B32" s="162"/>
      <c r="C32" s="12"/>
      <c r="D32" s="21"/>
    </row>
    <row r="33" spans="1:6" ht="15" x14ac:dyDescent="0.4">
      <c r="A33" s="28" t="s">
        <v>142</v>
      </c>
      <c r="B33" s="162"/>
      <c r="C33" s="12"/>
      <c r="D33" s="21"/>
      <c r="E33" s="209"/>
      <c r="F33" s="209"/>
    </row>
    <row r="34" spans="1:6" ht="15" x14ac:dyDescent="0.4">
      <c r="A34" s="28" t="s">
        <v>247</v>
      </c>
      <c r="B34" s="162"/>
      <c r="C34" s="12"/>
      <c r="D34" s="21"/>
      <c r="E34" s="209"/>
      <c r="F34" s="209"/>
    </row>
    <row r="35" spans="1:6" ht="15" x14ac:dyDescent="0.4">
      <c r="A35" s="28" t="s">
        <v>143</v>
      </c>
      <c r="B35" s="162"/>
      <c r="C35" s="12"/>
      <c r="D35" s="21"/>
      <c r="E35" s="209"/>
      <c r="F35" s="209"/>
    </row>
    <row r="36" spans="1:6" ht="15" x14ac:dyDescent="0.4">
      <c r="A36" s="28" t="s">
        <v>248</v>
      </c>
      <c r="B36" s="162"/>
      <c r="C36" s="12"/>
      <c r="D36" s="21"/>
      <c r="E36" s="209"/>
      <c r="F36" s="209"/>
    </row>
    <row r="37" spans="1:6" ht="15" x14ac:dyDescent="0.4">
      <c r="A37" s="28" t="s">
        <v>144</v>
      </c>
      <c r="B37" s="162"/>
      <c r="C37" s="12"/>
      <c r="D37" s="21"/>
      <c r="E37" s="209"/>
      <c r="F37" s="209"/>
    </row>
    <row r="38" spans="1:6" ht="15" x14ac:dyDescent="0.4">
      <c r="A38" s="28" t="s">
        <v>145</v>
      </c>
      <c r="B38" s="162">
        <v>8.1100000000000005E-2</v>
      </c>
      <c r="C38" s="12"/>
      <c r="D38" s="21"/>
      <c r="E38" s="209"/>
      <c r="F38" s="209"/>
    </row>
    <row r="39" spans="1:6" ht="15" x14ac:dyDescent="0.4">
      <c r="A39" s="28" t="s">
        <v>146</v>
      </c>
      <c r="B39" s="162"/>
      <c r="C39" s="12"/>
      <c r="D39" s="21"/>
      <c r="E39" s="209"/>
      <c r="F39" s="209"/>
    </row>
    <row r="40" spans="1:6" ht="15" x14ac:dyDescent="0.4">
      <c r="A40" s="28" t="s">
        <v>147</v>
      </c>
      <c r="B40" s="162"/>
      <c r="C40" s="12"/>
      <c r="D40" s="21"/>
      <c r="E40" s="209"/>
      <c r="F40" s="209"/>
    </row>
    <row r="41" spans="1:6" ht="15" x14ac:dyDescent="0.4">
      <c r="A41" s="28" t="s">
        <v>148</v>
      </c>
      <c r="B41" s="162">
        <v>1.35E-2</v>
      </c>
      <c r="C41" s="12"/>
      <c r="D41" s="21"/>
      <c r="E41" s="209"/>
      <c r="F41" s="209"/>
    </row>
    <row r="42" spans="1:6" ht="15" x14ac:dyDescent="0.4">
      <c r="A42" s="28" t="s">
        <v>149</v>
      </c>
      <c r="B42" s="162"/>
      <c r="C42" s="12"/>
      <c r="D42" s="21"/>
      <c r="E42" s="209"/>
      <c r="F42" s="209"/>
    </row>
    <row r="43" spans="1:6" ht="15" x14ac:dyDescent="0.4">
      <c r="A43" s="28" t="s">
        <v>150</v>
      </c>
      <c r="B43" s="162">
        <v>4.0500000000000001E-2</v>
      </c>
      <c r="C43" s="12"/>
      <c r="D43" s="21"/>
      <c r="E43" s="209"/>
      <c r="F43" s="209"/>
    </row>
    <row r="44" spans="1:6" ht="15" x14ac:dyDescent="0.4">
      <c r="A44" s="28" t="s">
        <v>151</v>
      </c>
      <c r="B44" s="162"/>
      <c r="C44" s="12"/>
      <c r="D44" s="21"/>
      <c r="E44" s="209"/>
      <c r="F44" s="209"/>
    </row>
    <row r="45" spans="1:6" ht="15" x14ac:dyDescent="0.4">
      <c r="A45" s="28" t="s">
        <v>152</v>
      </c>
      <c r="B45" s="162"/>
      <c r="C45" s="12"/>
      <c r="D45" s="21"/>
      <c r="E45" s="209"/>
      <c r="F45" s="209"/>
    </row>
    <row r="46" spans="1:6" ht="15" x14ac:dyDescent="0.4">
      <c r="A46" s="28" t="s">
        <v>153</v>
      </c>
      <c r="B46" s="162">
        <v>0.18920000000000001</v>
      </c>
      <c r="C46" s="12"/>
      <c r="D46" s="21"/>
      <c r="E46" s="209"/>
      <c r="F46" s="209"/>
    </row>
    <row r="47" spans="1:6" ht="15" x14ac:dyDescent="0.4">
      <c r="A47" s="28" t="s">
        <v>249</v>
      </c>
      <c r="B47" s="162"/>
      <c r="C47" s="12"/>
      <c r="D47" s="21"/>
      <c r="E47" s="209"/>
      <c r="F47" s="209"/>
    </row>
    <row r="48" spans="1:6" ht="15" x14ac:dyDescent="0.4">
      <c r="A48" s="28" t="s">
        <v>154</v>
      </c>
      <c r="B48" s="162">
        <v>5.4100000000000002E-2</v>
      </c>
      <c r="C48" s="12"/>
      <c r="D48" s="21"/>
      <c r="E48" s="209"/>
      <c r="F48" s="209"/>
    </row>
    <row r="49" spans="1:6" ht="15" x14ac:dyDescent="0.4">
      <c r="A49" s="28" t="s">
        <v>155</v>
      </c>
      <c r="B49" s="162"/>
      <c r="C49" s="12"/>
      <c r="D49" s="21"/>
      <c r="E49" s="209"/>
      <c r="F49" s="209"/>
    </row>
    <row r="50" spans="1:6" ht="15" x14ac:dyDescent="0.4">
      <c r="A50" s="28" t="s">
        <v>156</v>
      </c>
      <c r="B50" s="162"/>
      <c r="C50" s="12"/>
      <c r="D50" s="21"/>
      <c r="E50" s="209"/>
      <c r="F50" s="209"/>
    </row>
    <row r="51" spans="1:6" ht="15" x14ac:dyDescent="0.4">
      <c r="A51" s="28" t="s">
        <v>157</v>
      </c>
      <c r="B51" s="162"/>
      <c r="C51" s="12"/>
      <c r="D51" s="21"/>
      <c r="E51" s="209"/>
      <c r="F51" s="209"/>
    </row>
    <row r="52" spans="1:6" ht="15" x14ac:dyDescent="0.4">
      <c r="A52" s="28" t="s">
        <v>158</v>
      </c>
      <c r="B52" s="162"/>
      <c r="C52" s="12"/>
      <c r="D52" s="21"/>
      <c r="E52" s="209"/>
      <c r="F52" s="209"/>
    </row>
    <row r="53" spans="1:6" ht="15" x14ac:dyDescent="0.4">
      <c r="A53" s="28" t="s">
        <v>159</v>
      </c>
      <c r="B53" s="162">
        <v>9.4600000000000004E-2</v>
      </c>
      <c r="C53" s="12"/>
      <c r="D53" s="21"/>
      <c r="E53" s="209"/>
      <c r="F53" s="209"/>
    </row>
    <row r="54" spans="1:6" ht="15" x14ac:dyDescent="0.4">
      <c r="A54" s="28" t="s">
        <v>160</v>
      </c>
      <c r="B54" s="162">
        <v>1.35E-2</v>
      </c>
      <c r="C54" s="12"/>
      <c r="D54" s="21"/>
      <c r="E54" s="209"/>
      <c r="F54" s="209"/>
    </row>
    <row r="55" spans="1:6" ht="15" x14ac:dyDescent="0.4">
      <c r="A55" s="28" t="s">
        <v>161</v>
      </c>
      <c r="B55" s="162"/>
      <c r="C55" s="12"/>
      <c r="D55" s="21"/>
      <c r="E55" s="209"/>
      <c r="F55" s="209"/>
    </row>
    <row r="56" spans="1:6" ht="15" x14ac:dyDescent="0.4">
      <c r="A56" s="28" t="s">
        <v>162</v>
      </c>
      <c r="B56" s="162"/>
      <c r="C56" s="12"/>
      <c r="D56" s="21"/>
      <c r="E56" s="209"/>
      <c r="F56" s="209"/>
    </row>
    <row r="57" spans="1:6" ht="15" x14ac:dyDescent="0.4">
      <c r="A57" s="28" t="s">
        <v>163</v>
      </c>
      <c r="B57" s="162"/>
      <c r="C57" s="12"/>
      <c r="D57" s="21"/>
      <c r="E57" s="209"/>
      <c r="F57" s="209"/>
    </row>
    <row r="58" spans="1:6" x14ac:dyDescent="0.45">
      <c r="A58" s="28" t="s">
        <v>164</v>
      </c>
      <c r="B58" s="162"/>
      <c r="C58" s="12"/>
      <c r="D58" s="21"/>
    </row>
    <row r="59" spans="1:6" x14ac:dyDescent="0.45">
      <c r="A59" s="28" t="s">
        <v>165</v>
      </c>
      <c r="B59" s="162"/>
      <c r="C59" s="12"/>
      <c r="D59" s="21"/>
    </row>
    <row r="60" spans="1:6" x14ac:dyDescent="0.45">
      <c r="A60" s="28" t="s">
        <v>166</v>
      </c>
      <c r="B60" s="162"/>
      <c r="C60" s="12"/>
      <c r="D60" s="21"/>
    </row>
    <row r="61" spans="1:6" x14ac:dyDescent="0.45">
      <c r="A61" s="28" t="s">
        <v>167</v>
      </c>
      <c r="B61" s="162"/>
      <c r="C61" s="12"/>
      <c r="D61" s="21"/>
    </row>
    <row r="62" spans="1:6" x14ac:dyDescent="0.45">
      <c r="A62" s="28" t="s">
        <v>168</v>
      </c>
      <c r="B62" s="162">
        <v>5.4100000000000002E-2</v>
      </c>
      <c r="C62" s="12"/>
      <c r="D62" s="21"/>
    </row>
    <row r="63" spans="1:6" x14ac:dyDescent="0.45">
      <c r="A63" s="28" t="s">
        <v>169</v>
      </c>
      <c r="B63" s="162"/>
      <c r="C63" s="12"/>
      <c r="D63" s="21"/>
    </row>
    <row r="64" spans="1:6" ht="18" x14ac:dyDescent="0.4">
      <c r="A64" s="28" t="s">
        <v>170</v>
      </c>
      <c r="B64" s="162">
        <v>1.35E-2</v>
      </c>
      <c r="C64" s="12"/>
      <c r="D64" s="21"/>
      <c r="E64" s="224"/>
      <c r="F64" s="225"/>
    </row>
    <row r="65" spans="1:6" ht="18" x14ac:dyDescent="0.4">
      <c r="A65" s="28" t="s">
        <v>171</v>
      </c>
      <c r="B65" s="162"/>
      <c r="C65" s="12"/>
      <c r="D65" s="21"/>
      <c r="E65" s="224"/>
      <c r="F65" s="225"/>
    </row>
    <row r="66" spans="1:6" ht="18" x14ac:dyDescent="0.4">
      <c r="A66" s="28" t="s">
        <v>172</v>
      </c>
      <c r="B66" s="162">
        <v>9.4600000000000004E-2</v>
      </c>
      <c r="C66" s="12"/>
      <c r="D66" s="21"/>
      <c r="E66" s="224"/>
      <c r="F66" s="225"/>
    </row>
    <row r="67" spans="1:6" ht="18" x14ac:dyDescent="0.4">
      <c r="A67" s="28" t="s">
        <v>173</v>
      </c>
      <c r="B67" s="162">
        <v>1.35E-2</v>
      </c>
      <c r="C67" s="12"/>
      <c r="D67" s="21"/>
      <c r="E67" s="224"/>
      <c r="F67" s="225"/>
    </row>
    <row r="68" spans="1:6" ht="18" x14ac:dyDescent="0.4">
      <c r="A68" s="28" t="s">
        <v>174</v>
      </c>
      <c r="B68" s="162">
        <v>1.35E-2</v>
      </c>
      <c r="C68" s="12"/>
      <c r="D68" s="21"/>
      <c r="E68" s="224"/>
      <c r="F68" s="225"/>
    </row>
    <row r="69" spans="1:6" ht="18" x14ac:dyDescent="0.4">
      <c r="A69" s="28" t="s">
        <v>175</v>
      </c>
      <c r="B69" s="162"/>
      <c r="C69" s="12"/>
      <c r="D69" s="21"/>
      <c r="E69" s="224"/>
      <c r="F69" s="225"/>
    </row>
    <row r="70" spans="1:6" ht="18" x14ac:dyDescent="0.4">
      <c r="A70" s="28" t="s">
        <v>176</v>
      </c>
      <c r="B70" s="162"/>
      <c r="C70" s="12"/>
      <c r="D70" s="21"/>
      <c r="E70" s="224"/>
      <c r="F70" s="225"/>
    </row>
    <row r="71" spans="1:6" ht="18" x14ac:dyDescent="0.4">
      <c r="A71" s="28" t="s">
        <v>177</v>
      </c>
      <c r="B71" s="162"/>
      <c r="C71" s="12"/>
      <c r="D71" s="21"/>
      <c r="E71" s="224"/>
      <c r="F71" s="225"/>
    </row>
    <row r="72" spans="1:6" ht="18" x14ac:dyDescent="0.4">
      <c r="A72" s="28" t="s">
        <v>178</v>
      </c>
      <c r="B72" s="162"/>
      <c r="C72" s="12"/>
      <c r="D72" s="21"/>
      <c r="E72" s="224"/>
      <c r="F72" s="225"/>
    </row>
    <row r="73" spans="1:6" ht="18" x14ac:dyDescent="0.4">
      <c r="A73" s="28" t="s">
        <v>179</v>
      </c>
      <c r="B73" s="162">
        <v>9.4600000000000004E-2</v>
      </c>
      <c r="C73" s="12"/>
      <c r="D73" s="21"/>
      <c r="E73" s="224"/>
      <c r="F73" s="225"/>
    </row>
    <row r="74" spans="1:6" ht="18" x14ac:dyDescent="0.4">
      <c r="A74" s="28" t="s">
        <v>180</v>
      </c>
      <c r="B74" s="162">
        <v>2.7E-2</v>
      </c>
      <c r="C74" s="12"/>
      <c r="D74" s="21"/>
      <c r="E74" s="224"/>
      <c r="F74" s="225"/>
    </row>
    <row r="75" spans="1:6" ht="18" x14ac:dyDescent="0.4">
      <c r="A75" s="28" t="s">
        <v>181</v>
      </c>
      <c r="B75" s="162"/>
      <c r="C75" s="12"/>
      <c r="D75" s="21"/>
      <c r="E75" s="224"/>
      <c r="F75" s="225"/>
    </row>
    <row r="76" spans="1:6" ht="18" x14ac:dyDescent="0.4">
      <c r="A76" s="28" t="s">
        <v>250</v>
      </c>
      <c r="B76" s="162">
        <v>1.35E-2</v>
      </c>
      <c r="C76" s="12"/>
      <c r="D76" s="21"/>
      <c r="E76" s="224"/>
      <c r="F76" s="225"/>
    </row>
    <row r="77" spans="1:6" ht="18" x14ac:dyDescent="0.4">
      <c r="A77" s="28" t="s">
        <v>182</v>
      </c>
      <c r="B77" s="162"/>
      <c r="C77" s="12"/>
      <c r="D77" s="21"/>
      <c r="E77" s="224"/>
      <c r="F77" s="225"/>
    </row>
    <row r="78" spans="1:6" ht="18" x14ac:dyDescent="0.4">
      <c r="A78" s="28" t="s">
        <v>183</v>
      </c>
      <c r="B78" s="162">
        <v>4.0500000000000001E-2</v>
      </c>
      <c r="C78" s="12"/>
      <c r="D78" s="21"/>
      <c r="E78" s="224"/>
      <c r="F78" s="225"/>
    </row>
    <row r="79" spans="1:6" ht="18" x14ac:dyDescent="0.4">
      <c r="A79" s="28" t="s">
        <v>251</v>
      </c>
      <c r="B79" s="162"/>
      <c r="C79" s="12"/>
      <c r="D79" s="21"/>
      <c r="E79" s="224"/>
      <c r="F79" s="225"/>
    </row>
    <row r="80" spans="1:6" x14ac:dyDescent="0.45">
      <c r="A80" s="95" t="s">
        <v>254</v>
      </c>
      <c r="B80" s="162">
        <f>SUM(B32:B79)</f>
        <v>0.85129999999999995</v>
      </c>
      <c r="C80" s="12"/>
      <c r="D80" s="21"/>
    </row>
    <row r="81" spans="1:4" x14ac:dyDescent="0.45">
      <c r="A81" s="28" t="s">
        <v>133</v>
      </c>
      <c r="B81" s="162"/>
      <c r="C81" s="12"/>
      <c r="D81" s="21"/>
    </row>
    <row r="82" spans="1:4" x14ac:dyDescent="0.45">
      <c r="A82" s="28" t="s">
        <v>373</v>
      </c>
      <c r="B82" s="162">
        <v>5.4100000000000002E-2</v>
      </c>
      <c r="C82" s="12"/>
      <c r="D82" s="21"/>
    </row>
    <row r="83" spans="1:4" x14ac:dyDescent="0.45">
      <c r="A83" s="28" t="s">
        <v>425</v>
      </c>
      <c r="B83" s="162">
        <v>2.7E-2</v>
      </c>
      <c r="C83" s="12"/>
      <c r="D83" s="21"/>
    </row>
    <row r="84" spans="1:4" x14ac:dyDescent="0.45">
      <c r="A84" s="28"/>
      <c r="B84" s="162"/>
      <c r="C84" s="12"/>
      <c r="D84" s="21"/>
    </row>
    <row r="85" spans="1:4" x14ac:dyDescent="0.45">
      <c r="A85" s="28" t="s">
        <v>240</v>
      </c>
      <c r="B85" s="162"/>
      <c r="C85" s="12"/>
      <c r="D85" s="21"/>
    </row>
    <row r="86" spans="1:4" x14ac:dyDescent="0.45">
      <c r="A86" s="28" t="s">
        <v>2320</v>
      </c>
      <c r="B86" s="162">
        <v>1.35E-2</v>
      </c>
      <c r="C86" s="12"/>
      <c r="D86" s="21"/>
    </row>
    <row r="87" spans="1:4" x14ac:dyDescent="0.45">
      <c r="A87" s="28" t="s">
        <v>241</v>
      </c>
      <c r="B87" s="162"/>
      <c r="C87" s="12"/>
      <c r="D87" s="21"/>
    </row>
    <row r="88" spans="1:4" x14ac:dyDescent="0.45">
      <c r="A88" s="8" t="s">
        <v>2322</v>
      </c>
      <c r="B88" s="162">
        <v>1.35E-2</v>
      </c>
      <c r="C88" s="12"/>
      <c r="D88" s="21"/>
    </row>
    <row r="89" spans="1:4" x14ac:dyDescent="0.45">
      <c r="A89" s="28" t="s">
        <v>243</v>
      </c>
      <c r="B89" s="162"/>
      <c r="C89" s="12"/>
      <c r="D89" s="21"/>
    </row>
    <row r="90" spans="1:4" x14ac:dyDescent="0.45">
      <c r="A90" s="28" t="s">
        <v>244</v>
      </c>
      <c r="B90" s="162">
        <v>2.7E-2</v>
      </c>
      <c r="C90" s="12"/>
      <c r="D90" s="21"/>
    </row>
    <row r="91" spans="1:4" x14ac:dyDescent="0.45">
      <c r="A91" s="28" t="s">
        <v>242</v>
      </c>
      <c r="B91" s="162"/>
      <c r="C91" s="12"/>
      <c r="D91" s="21"/>
    </row>
    <row r="92" spans="1:4" x14ac:dyDescent="0.45">
      <c r="A92" s="28" t="s">
        <v>2321</v>
      </c>
      <c r="B92" s="162">
        <v>1.35E-2</v>
      </c>
      <c r="C92" s="12"/>
      <c r="D92" s="21"/>
    </row>
    <row r="93" spans="1:4" x14ac:dyDescent="0.45">
      <c r="A93" s="163"/>
      <c r="B93" s="164"/>
      <c r="C93" s="165"/>
      <c r="D93" s="154"/>
    </row>
    <row r="94" spans="1:4" x14ac:dyDescent="0.45">
      <c r="A94" s="7" t="s">
        <v>132</v>
      </c>
    </row>
    <row r="95" spans="1:4" x14ac:dyDescent="0.45">
      <c r="A95" s="7" t="s">
        <v>203</v>
      </c>
    </row>
    <row r="96" spans="1:4" x14ac:dyDescent="0.45">
      <c r="A96" s="7" t="s">
        <v>59</v>
      </c>
    </row>
    <row r="97" spans="1:58" x14ac:dyDescent="0.45">
      <c r="A97" s="7" t="s">
        <v>60</v>
      </c>
    </row>
    <row r="98" spans="1:58" x14ac:dyDescent="0.45">
      <c r="A98" s="24" t="s">
        <v>253</v>
      </c>
    </row>
    <row r="99" spans="1:58" x14ac:dyDescent="0.45">
      <c r="A99" s="24" t="s">
        <v>134</v>
      </c>
    </row>
    <row r="100" spans="1:58" x14ac:dyDescent="0.45">
      <c r="A100" s="24"/>
    </row>
    <row r="102" spans="1:58" ht="18" x14ac:dyDescent="0.5">
      <c r="A102" s="6" t="s">
        <v>262</v>
      </c>
      <c r="B102" s="160"/>
      <c r="C102" s="82"/>
      <c r="D102" s="82"/>
    </row>
    <row r="103" spans="1:58" s="81" customFormat="1" x14ac:dyDescent="0.45">
      <c r="A103" s="78" t="s">
        <v>206</v>
      </c>
      <c r="B103" s="157"/>
    </row>
    <row r="104" spans="1:58" x14ac:dyDescent="0.45">
      <c r="A104" s="76" t="s">
        <v>37</v>
      </c>
      <c r="B104" s="158" t="s">
        <v>38</v>
      </c>
      <c r="C104" s="212" t="s">
        <v>1321</v>
      </c>
      <c r="D104" s="82"/>
    </row>
    <row r="105" spans="1:58" x14ac:dyDescent="0.45">
      <c r="A105" s="260">
        <v>44383</v>
      </c>
      <c r="B105" s="101" t="s">
        <v>6</v>
      </c>
      <c r="C105" s="8" t="s">
        <v>2282</v>
      </c>
      <c r="D105" s="82"/>
    </row>
    <row r="106" spans="1:58" ht="29.5" x14ac:dyDescent="0.45">
      <c r="A106" s="1" t="s">
        <v>32</v>
      </c>
      <c r="B106" s="159" t="s">
        <v>33</v>
      </c>
      <c r="C106" s="5" t="s">
        <v>36</v>
      </c>
      <c r="D106" s="5" t="s">
        <v>34</v>
      </c>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row>
    <row r="107" spans="1:58" x14ac:dyDescent="0.45">
      <c r="A107" s="28" t="s">
        <v>1326</v>
      </c>
      <c r="B107" s="101" t="str">
        <f t="shared" ref="B107:B120" si="4">RIGHT(A107,12)</f>
        <v>(21/02/2018)</v>
      </c>
      <c r="C107" s="33">
        <v>73</v>
      </c>
      <c r="D107" s="33" t="s">
        <v>1329</v>
      </c>
    </row>
    <row r="108" spans="1:58" ht="29" x14ac:dyDescent="0.45">
      <c r="A108" s="28" t="s">
        <v>1325</v>
      </c>
      <c r="B108" s="101" t="str">
        <f t="shared" si="4"/>
        <v>(09/07/2018)</v>
      </c>
      <c r="C108" s="33">
        <v>31</v>
      </c>
      <c r="D108" s="33" t="s">
        <v>1329</v>
      </c>
    </row>
    <row r="109" spans="1:58" ht="29" x14ac:dyDescent="0.45">
      <c r="A109" s="28" t="s">
        <v>2277</v>
      </c>
      <c r="B109" s="101" t="str">
        <f t="shared" si="4"/>
        <v>(28/09/2020)</v>
      </c>
      <c r="C109" s="33">
        <v>28</v>
      </c>
      <c r="D109" s="33" t="s">
        <v>1329</v>
      </c>
    </row>
    <row r="110" spans="1:58" ht="29" x14ac:dyDescent="0.45">
      <c r="A110" s="28" t="s">
        <v>2276</v>
      </c>
      <c r="B110" s="101" t="str">
        <f t="shared" si="4"/>
        <v>(18/09/2020)</v>
      </c>
      <c r="C110" s="33">
        <v>20</v>
      </c>
      <c r="D110" s="33" t="s">
        <v>1329</v>
      </c>
    </row>
    <row r="111" spans="1:58" ht="29" x14ac:dyDescent="0.45">
      <c r="A111" s="28" t="s">
        <v>1322</v>
      </c>
      <c r="B111" s="101" t="str">
        <f t="shared" si="4"/>
        <v>(16/10/2018)</v>
      </c>
      <c r="C111" s="33">
        <v>19</v>
      </c>
      <c r="D111" s="33" t="s">
        <v>1329</v>
      </c>
    </row>
    <row r="112" spans="1:58" ht="29" x14ac:dyDescent="0.45">
      <c r="A112" s="28" t="s">
        <v>2279</v>
      </c>
      <c r="B112" s="101" t="str">
        <f t="shared" si="4"/>
        <v>(24/03/2019)</v>
      </c>
      <c r="C112" s="33">
        <v>15</v>
      </c>
      <c r="D112" s="33" t="s">
        <v>1329</v>
      </c>
    </row>
    <row r="113" spans="1:5" ht="29" x14ac:dyDescent="0.45">
      <c r="A113" s="28" t="s">
        <v>2278</v>
      </c>
      <c r="B113" s="101" t="str">
        <f t="shared" si="4"/>
        <v>(15/10/2020)</v>
      </c>
      <c r="C113" s="33">
        <v>5</v>
      </c>
      <c r="D113" s="33" t="s">
        <v>1329</v>
      </c>
    </row>
    <row r="114" spans="1:5" ht="29" x14ac:dyDescent="0.45">
      <c r="A114" s="28" t="s">
        <v>1324</v>
      </c>
      <c r="B114" s="101" t="str">
        <f t="shared" si="4"/>
        <v>(13/07/2018)</v>
      </c>
      <c r="C114" s="33">
        <v>4</v>
      </c>
      <c r="D114" s="33" t="s">
        <v>1329</v>
      </c>
    </row>
    <row r="115" spans="1:5" ht="43.5" x14ac:dyDescent="0.45">
      <c r="A115" s="28" t="s">
        <v>1328</v>
      </c>
      <c r="B115" s="101" t="str">
        <f t="shared" si="4"/>
        <v>(01/05/2018)</v>
      </c>
      <c r="C115" s="33">
        <v>4</v>
      </c>
      <c r="D115" s="33" t="s">
        <v>1329</v>
      </c>
    </row>
    <row r="116" spans="1:5" ht="29" x14ac:dyDescent="0.45">
      <c r="A116" s="28" t="s">
        <v>1323</v>
      </c>
      <c r="B116" s="101" t="str">
        <f t="shared" si="4"/>
        <v>(16/10/2018)</v>
      </c>
      <c r="C116" s="33">
        <v>2</v>
      </c>
      <c r="D116" s="33" t="s">
        <v>1329</v>
      </c>
    </row>
    <row r="117" spans="1:5" ht="29" x14ac:dyDescent="0.45">
      <c r="A117" s="28" t="s">
        <v>2323</v>
      </c>
      <c r="B117" s="101" t="str">
        <f t="shared" si="4"/>
        <v>(09/07/2018)</v>
      </c>
      <c r="C117" s="33">
        <v>1</v>
      </c>
      <c r="D117" s="33" t="s">
        <v>1329</v>
      </c>
    </row>
    <row r="118" spans="1:5" ht="29" x14ac:dyDescent="0.45">
      <c r="A118" s="28" t="s">
        <v>1327</v>
      </c>
      <c r="B118" s="101" t="str">
        <f t="shared" si="4"/>
        <v>(05/05/2018)</v>
      </c>
      <c r="C118" s="33">
        <v>1</v>
      </c>
      <c r="D118" s="33" t="s">
        <v>1329</v>
      </c>
    </row>
    <row r="119" spans="1:5" ht="29" x14ac:dyDescent="0.45">
      <c r="A119" s="28" t="s">
        <v>2281</v>
      </c>
      <c r="B119" s="101" t="str">
        <f t="shared" si="4"/>
        <v>(15/10/2020)</v>
      </c>
      <c r="C119" s="33">
        <v>1</v>
      </c>
      <c r="D119" s="33" t="s">
        <v>1329</v>
      </c>
    </row>
    <row r="120" spans="1:5" ht="29" x14ac:dyDescent="0.45">
      <c r="A120" s="28" t="s">
        <v>2280</v>
      </c>
      <c r="B120" s="101" t="str">
        <f t="shared" si="4"/>
        <v>(30/11/2020)</v>
      </c>
      <c r="C120" s="33">
        <v>1</v>
      </c>
      <c r="D120" s="33" t="s">
        <v>1329</v>
      </c>
    </row>
    <row r="121" spans="1:5" x14ac:dyDescent="0.45">
      <c r="A121" s="28"/>
      <c r="B121" s="101"/>
      <c r="C121" s="33"/>
      <c r="D121" s="33"/>
    </row>
    <row r="122" spans="1:5" x14ac:dyDescent="0.45">
      <c r="A122" s="28"/>
      <c r="B122" s="101"/>
      <c r="C122" s="33"/>
      <c r="D122" s="33"/>
    </row>
    <row r="123" spans="1:5" x14ac:dyDescent="0.45">
      <c r="A123" s="28"/>
      <c r="B123" s="101"/>
      <c r="C123" s="33"/>
      <c r="D123" s="33"/>
    </row>
    <row r="124" spans="1:5" x14ac:dyDescent="0.45">
      <c r="A124" s="28"/>
      <c r="B124" s="101"/>
      <c r="C124" s="33"/>
      <c r="D124" s="33"/>
    </row>
    <row r="125" spans="1:5" x14ac:dyDescent="0.45">
      <c r="A125" s="7"/>
      <c r="B125" s="160"/>
      <c r="C125" s="82"/>
      <c r="D125" s="82"/>
    </row>
    <row r="126" spans="1:5" x14ac:dyDescent="0.45">
      <c r="A126" s="82"/>
      <c r="B126" s="160"/>
      <c r="C126" s="82"/>
      <c r="D126" s="82"/>
    </row>
    <row r="127" spans="1:5" x14ac:dyDescent="0.45">
      <c r="A127" s="88" t="s">
        <v>197</v>
      </c>
      <c r="B127" s="161"/>
      <c r="C127" s="90"/>
    </row>
    <row r="128" spans="1:5" ht="18" x14ac:dyDescent="0.4">
      <c r="A128" s="92" t="s">
        <v>207</v>
      </c>
      <c r="B128" s="298" t="s">
        <v>2324</v>
      </c>
      <c r="C128" s="298"/>
      <c r="D128" s="298"/>
      <c r="E128" s="298"/>
    </row>
    <row r="129" spans="1:5" s="232" customFormat="1" ht="18" x14ac:dyDescent="0.4">
      <c r="A129" s="236" t="s">
        <v>271</v>
      </c>
      <c r="B129" s="299" t="s">
        <v>2325</v>
      </c>
      <c r="C129" s="299"/>
      <c r="D129" s="299"/>
      <c r="E129" s="299"/>
    </row>
  </sheetData>
  <mergeCells count="17">
    <mergeCell ref="A11:A14"/>
    <mergeCell ref="A19:A22"/>
    <mergeCell ref="A15:A18"/>
    <mergeCell ref="A23:A26"/>
    <mergeCell ref="A27:A30"/>
    <mergeCell ref="B128:E128"/>
    <mergeCell ref="B129:E129"/>
    <mergeCell ref="B27:B30"/>
    <mergeCell ref="D11:D14"/>
    <mergeCell ref="D15:D18"/>
    <mergeCell ref="D19:D22"/>
    <mergeCell ref="D23:D26"/>
    <mergeCell ref="D27:D30"/>
    <mergeCell ref="B11:B14"/>
    <mergeCell ref="B15:B18"/>
    <mergeCell ref="B19:B22"/>
    <mergeCell ref="B23:B26"/>
  </mergeCells>
  <hyperlinks>
    <hyperlink ref="C2" r:id="rId1"/>
    <hyperlink ref="C104" r:id="rId2"/>
  </hyperlinks>
  <pageMargins left="0.7" right="0.7" top="0.75" bottom="0.75" header="0.3" footer="0.3"/>
  <pageSetup paperSize="9" scale="74" orientation="landscape" horizontalDpi="4294967293"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1"/>
  <sheetViews>
    <sheetView zoomScaleNormal="100" workbookViewId="0">
      <selection activeCell="B92" sqref="B92"/>
    </sheetView>
  </sheetViews>
  <sheetFormatPr defaultColWidth="8.81640625" defaultRowHeight="16.5" x14ac:dyDescent="0.45"/>
  <cols>
    <col min="1" max="1" width="19.81640625" style="81" customWidth="1"/>
    <col min="2" max="2" width="11.81640625" style="81" customWidth="1"/>
    <col min="3" max="3" width="14.1796875" style="81" customWidth="1"/>
    <col min="4" max="5" width="14.81640625" style="81" customWidth="1"/>
    <col min="6" max="6" width="17" style="81" customWidth="1"/>
    <col min="7" max="16384" width="8.81640625" style="81"/>
  </cols>
  <sheetData>
    <row r="1" spans="1:15" x14ac:dyDescent="0.45">
      <c r="A1" s="78" t="s">
        <v>201</v>
      </c>
      <c r="O1" s="81" t="s">
        <v>1321</v>
      </c>
    </row>
    <row r="2" spans="1:15" ht="18" x14ac:dyDescent="0.5">
      <c r="A2" s="6" t="s">
        <v>285</v>
      </c>
    </row>
    <row r="3" spans="1:15" s="59" customFormat="1" x14ac:dyDescent="0.45">
      <c r="A3" s="56" t="s">
        <v>286</v>
      </c>
      <c r="B3" s="56"/>
      <c r="C3" s="56"/>
      <c r="D3" s="81"/>
      <c r="E3" s="81"/>
      <c r="F3" s="81"/>
    </row>
    <row r="4" spans="1:15" ht="30" customHeight="1" x14ac:dyDescent="0.45">
      <c r="A4" s="75" t="s">
        <v>37</v>
      </c>
      <c r="B4" s="75" t="s">
        <v>38</v>
      </c>
      <c r="C4" s="75" t="s">
        <v>63</v>
      </c>
    </row>
    <row r="5" spans="1:15" x14ac:dyDescent="0.45">
      <c r="A5" s="150">
        <v>44383</v>
      </c>
      <c r="B5" s="74" t="s">
        <v>6</v>
      </c>
      <c r="C5" s="38" t="s">
        <v>62</v>
      </c>
    </row>
    <row r="22" spans="1:7" x14ac:dyDescent="0.45">
      <c r="A22" s="56" t="s">
        <v>287</v>
      </c>
      <c r="B22" s="56"/>
      <c r="C22" s="56"/>
    </row>
    <row r="23" spans="1:7" x14ac:dyDescent="0.45">
      <c r="A23" s="75" t="s">
        <v>37</v>
      </c>
      <c r="B23" s="75" t="s">
        <v>38</v>
      </c>
      <c r="C23" s="75" t="s">
        <v>63</v>
      </c>
    </row>
    <row r="24" spans="1:7" x14ac:dyDescent="0.45">
      <c r="A24" s="152">
        <f>A5</f>
        <v>44383</v>
      </c>
      <c r="B24" s="33" t="s">
        <v>6</v>
      </c>
      <c r="C24" s="38" t="s">
        <v>62</v>
      </c>
    </row>
    <row r="26" spans="1:7" x14ac:dyDescent="0.45">
      <c r="B26" s="37"/>
      <c r="C26" s="37"/>
      <c r="D26" s="37"/>
      <c r="E26" s="35"/>
      <c r="F26" s="35"/>
      <c r="G26" s="35"/>
    </row>
    <row r="27" spans="1:7" x14ac:dyDescent="0.45">
      <c r="A27" s="35"/>
      <c r="B27" s="35"/>
      <c r="C27" s="35"/>
      <c r="D27" s="35"/>
      <c r="E27" s="35"/>
      <c r="F27" s="35"/>
      <c r="G27" s="35"/>
    </row>
    <row r="28" spans="1:7" s="59" customFormat="1" x14ac:dyDescent="0.45">
      <c r="D28" s="81"/>
      <c r="E28" s="81"/>
      <c r="F28" s="81"/>
    </row>
    <row r="29" spans="1:7" x14ac:dyDescent="0.45">
      <c r="G29" s="35"/>
    </row>
    <row r="30" spans="1:7" ht="19.75" customHeight="1" x14ac:dyDescent="0.45">
      <c r="G30" s="35"/>
    </row>
    <row r="31" spans="1:7" x14ac:dyDescent="0.45">
      <c r="A31" s="79"/>
      <c r="B31" s="79"/>
      <c r="C31" s="80"/>
      <c r="G31" s="35"/>
    </row>
    <row r="32" spans="1:7" x14ac:dyDescent="0.45">
      <c r="A32" s="79"/>
      <c r="B32" s="79"/>
      <c r="C32" s="80"/>
      <c r="G32" s="35"/>
    </row>
    <row r="33" spans="1:7" x14ac:dyDescent="0.45">
      <c r="A33" s="79"/>
      <c r="B33" s="79"/>
      <c r="C33" s="80"/>
      <c r="G33" s="35"/>
    </row>
    <row r="34" spans="1:7" x14ac:dyDescent="0.45">
      <c r="A34" s="79"/>
      <c r="B34" s="79"/>
      <c r="C34" s="80"/>
      <c r="G34" s="35"/>
    </row>
    <row r="35" spans="1:7" x14ac:dyDescent="0.45">
      <c r="A35" s="79"/>
      <c r="B35" s="79"/>
      <c r="C35" s="80"/>
      <c r="G35" s="35"/>
    </row>
    <row r="36" spans="1:7" x14ac:dyDescent="0.45">
      <c r="A36" s="79"/>
      <c r="B36" s="79"/>
      <c r="C36" s="80"/>
      <c r="G36" s="35"/>
    </row>
    <row r="37" spans="1:7" x14ac:dyDescent="0.45">
      <c r="A37" s="79"/>
      <c r="B37" s="79"/>
      <c r="C37" s="80"/>
      <c r="G37" s="35"/>
    </row>
    <row r="38" spans="1:7" x14ac:dyDescent="0.45">
      <c r="A38" s="79"/>
      <c r="B38" s="79"/>
      <c r="C38" s="80"/>
      <c r="G38" s="35"/>
    </row>
    <row r="39" spans="1:7" x14ac:dyDescent="0.45">
      <c r="A39" s="79"/>
      <c r="B39" s="79"/>
      <c r="C39" s="80"/>
      <c r="G39" s="35"/>
    </row>
    <row r="40" spans="1:7" x14ac:dyDescent="0.45">
      <c r="A40" s="79"/>
      <c r="B40" s="79"/>
      <c r="C40" s="80"/>
      <c r="G40" s="35"/>
    </row>
    <row r="41" spans="1:7" x14ac:dyDescent="0.45">
      <c r="A41" s="79"/>
      <c r="B41" s="79"/>
      <c r="C41" s="80"/>
      <c r="G41" s="35"/>
    </row>
    <row r="42" spans="1:7" x14ac:dyDescent="0.45">
      <c r="A42" s="79"/>
      <c r="B42" s="79"/>
      <c r="C42" s="80"/>
      <c r="G42" s="35"/>
    </row>
    <row r="43" spans="1:7" x14ac:dyDescent="0.45">
      <c r="A43" s="79"/>
      <c r="B43" s="79"/>
      <c r="C43" s="80"/>
      <c r="G43" s="35"/>
    </row>
    <row r="44" spans="1:7" x14ac:dyDescent="0.45">
      <c r="A44" s="79"/>
      <c r="B44" s="79"/>
      <c r="C44" s="80"/>
      <c r="G44" s="35"/>
    </row>
    <row r="45" spans="1:7" x14ac:dyDescent="0.45">
      <c r="A45" s="79"/>
      <c r="B45" s="79"/>
      <c r="C45" s="80"/>
      <c r="G45" s="35"/>
    </row>
    <row r="46" spans="1:7" x14ac:dyDescent="0.45">
      <c r="A46" s="79"/>
      <c r="B46" s="79"/>
      <c r="C46" s="80"/>
      <c r="G46" s="35"/>
    </row>
    <row r="47" spans="1:7" x14ac:dyDescent="0.45">
      <c r="A47" s="79"/>
      <c r="B47" s="79"/>
      <c r="C47" s="80"/>
      <c r="G47" s="35"/>
    </row>
    <row r="48" spans="1:7" x14ac:dyDescent="0.45">
      <c r="A48" s="79"/>
      <c r="B48" s="79"/>
      <c r="C48" s="80"/>
      <c r="G48" s="35"/>
    </row>
    <row r="49" spans="1:7" x14ac:dyDescent="0.45">
      <c r="A49" s="79"/>
      <c r="B49" s="79"/>
      <c r="C49" s="80"/>
      <c r="G49" s="35"/>
    </row>
    <row r="50" spans="1:7" x14ac:dyDescent="0.45">
      <c r="A50" s="79"/>
      <c r="B50" s="79"/>
      <c r="C50" s="80"/>
      <c r="G50" s="35"/>
    </row>
    <row r="51" spans="1:7" x14ac:dyDescent="0.45">
      <c r="A51" s="79"/>
      <c r="B51" s="79"/>
      <c r="C51" s="80"/>
      <c r="G51" s="35"/>
    </row>
    <row r="57" spans="1:7" x14ac:dyDescent="0.45">
      <c r="A57" s="36"/>
      <c r="B57" s="8"/>
      <c r="C57" s="8"/>
      <c r="D57" s="8"/>
      <c r="E57" s="8"/>
      <c r="F57" s="8"/>
      <c r="G57" s="35"/>
    </row>
    <row r="58" spans="1:7" x14ac:dyDescent="0.45">
      <c r="A58" s="35"/>
      <c r="B58" s="35"/>
      <c r="C58" s="35"/>
      <c r="D58" s="35"/>
      <c r="E58" s="35"/>
      <c r="F58" s="35"/>
      <c r="G58" s="35"/>
    </row>
    <row r="59" spans="1:7" x14ac:dyDescent="0.45">
      <c r="A59" s="7"/>
      <c r="B59" s="82"/>
      <c r="C59" s="82"/>
      <c r="D59" s="82"/>
      <c r="E59" s="82"/>
      <c r="F59" s="82"/>
      <c r="G59" s="35"/>
    </row>
    <row r="60" spans="1:7" x14ac:dyDescent="0.45">
      <c r="B60" s="82"/>
      <c r="C60" s="82"/>
      <c r="D60" s="82"/>
      <c r="E60" s="82"/>
      <c r="F60" s="82"/>
      <c r="G60" s="35"/>
    </row>
    <row r="61" spans="1:7" x14ac:dyDescent="0.45">
      <c r="B61" s="35"/>
      <c r="C61" s="35"/>
      <c r="D61" s="35"/>
      <c r="E61" s="35"/>
      <c r="F61" s="35"/>
      <c r="G61" s="35"/>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Themes</vt:lpstr>
      <vt:lpstr>Comments</vt:lpstr>
      <vt:lpstr>1(Data)</vt:lpstr>
      <vt:lpstr>Products20210706</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lpstr>GeoSERVER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cp:lastPrinted>2020-06-15T08:28:46Z</cp:lastPrinted>
  <dcterms:created xsi:type="dcterms:W3CDTF">2018-04-24T06:01:14Z</dcterms:created>
  <dcterms:modified xsi:type="dcterms:W3CDTF">2021-08-27T13:58:26Z</dcterms:modified>
</cp:coreProperties>
</file>