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wp51\EMODnet-Bathymetry-2020-tender\project\reporting\jan-march2022\"/>
    </mc:Choice>
  </mc:AlternateContent>
  <xr:revisionPtr revIDLastSave="0" documentId="13_ncr:1_{5CB766C9-C323-49BA-A509-4E4FA9DF72F7}" xr6:coauthVersionLast="47" xr6:coauthVersionMax="47" xr10:uidLastSave="{00000000-0000-0000-0000-000000000000}"/>
  <bookViews>
    <workbookView xWindow="-98" yWindow="-98" windowWidth="19396" windowHeight="11596" tabRatio="773"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6" i="13" l="1"/>
  <c r="E8" i="13"/>
  <c r="E9" i="13"/>
  <c r="H44" i="24" l="1"/>
  <c r="H45" i="24"/>
  <c r="Q44" i="24" l="1"/>
  <c r="N44" i="24"/>
  <c r="L44" i="24"/>
  <c r="M23" i="24"/>
  <c r="Q23" i="24"/>
  <c r="O23" i="24"/>
  <c r="I23" i="24"/>
  <c r="G23" i="24"/>
  <c r="E23" i="24"/>
  <c r="G12" i="24"/>
  <c r="G45" i="33"/>
  <c r="D9" i="33"/>
  <c r="B5" i="32" l="1"/>
  <c r="B4" i="32"/>
  <c r="A5" i="32"/>
  <c r="A4" i="32"/>
  <c r="B13" i="32"/>
  <c r="A13" i="32"/>
  <c r="A15" i="32" l="1"/>
  <c r="A16" i="32"/>
  <c r="A14" i="32"/>
  <c r="A11" i="32" l="1"/>
  <c r="A12" i="32"/>
  <c r="A10" i="32"/>
  <c r="B10" i="32"/>
  <c r="A9" i="32"/>
  <c r="A8" i="32"/>
  <c r="A7" i="32"/>
  <c r="B16" i="32" l="1"/>
  <c r="B15" i="32"/>
  <c r="B14" i="32"/>
  <c r="B12" i="32"/>
  <c r="B11" i="32"/>
  <c r="B9" i="32"/>
  <c r="B8" i="32"/>
  <c r="B7" i="32"/>
</calcChain>
</file>

<file path=xl/sharedStrings.xml><?xml version="1.0" encoding="utf-8"?>
<sst xmlns="http://schemas.openxmlformats.org/spreadsheetml/2006/main" count="637" uniqueCount="365">
  <si>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</si>
  <si>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</si>
  <si>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</si>
  <si>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</si>
  <si>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</si>
  <si>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</si>
  <si>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</si>
  <si>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</si>
  <si>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</si>
  <si>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</si>
  <si>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</si>
  <si>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</si>
  <si>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</si>
  <si>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</si>
  <si>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</si>
  <si>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</si>
  <si>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</si>
  <si>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</si>
  <si>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</si>
  <si>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</si>
  <si>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</si>
  <si>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</si>
  <si>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</si>
  <si>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</si>
  <si>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</si>
  <si>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</si>
  <si>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</si>
  <si>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</si>
  <si>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</si>
  <si>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</si>
  <si>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</si>
  <si>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</si>
  <si>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</si>
  <si>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</si>
  <si>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</si>
  <si>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</si>
  <si>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</si>
  <si>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</si>
  <si>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</si>
  <si>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</si>
  <si>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</si>
  <si>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</si>
  <si>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</si>
  <si>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</si>
  <si>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</si>
  <si>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</si>
  <si>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</si>
  <si>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</si>
  <si>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</si>
  <si>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</si>
  <si>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</si>
  <si>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</si>
  <si>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</si>
  <si>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</si>
  <si>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</si>
  <si>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</si>
  <si>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</si>
  <si>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</si>
  <si>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</si>
  <si>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</si>
  <si>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</si>
  <si>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</si>
  <si>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</si>
  <si>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</si>
  <si>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</si>
  <si>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</si>
  <si>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</si>
  <si>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</si>
  <si>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</si>
  <si>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</si>
  <si>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</si>
  <si>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</si>
  <si>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</si>
  <si>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</si>
  <si>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</si>
  <si>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</si>
  <si>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</si>
  <si>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</si>
  <si>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</si>
  <si>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</si>
  <si>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</si>
  <si>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</si>
  <si>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</si>
  <si>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</si>
  <si>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</si>
  <si>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</si>
  <si>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</si>
  <si>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</si>
  <si>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</si>
  <si>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</si>
  <si>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</si>
  <si>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</si>
  <si>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</si>
  <si>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</si>
  <si>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</si>
  <si>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</si>
  <si>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</si>
  <si>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</si>
  <si>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</si>
  <si>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</si>
  <si>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</si>
  <si>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</si>
  <si>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</si>
  <si>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</si>
  <si>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</si>
  <si>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</si>
  <si>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</si>
  <si>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</si>
  <si>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</si>
  <si>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</si>
  <si>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</si>
  <si>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</si>
  <si>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</si>
  <si>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</si>
  <si>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</si>
  <si>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</si>
  <si>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</si>
  <si>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</si>
  <si>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</si>
  <si>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</si>
  <si>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</si>
  <si>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</si>
  <si>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</si>
  <si>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</si>
  <si>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</si>
  <si>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</si>
  <si>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</si>
  <si>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</si>
  <si>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</si>
  <si>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</si>
  <si>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</si>
  <si>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</si>
  <si>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</si>
  <si>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</si>
  <si>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</si>
  <si>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</si>
  <si>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</si>
  <si>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</si>
  <si>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</si>
  <si>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</si>
  <si>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</si>
  <si>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</si>
  <si>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</si>
  <si>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</si>
  <si>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</si>
  <si>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</si>
  <si>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</si>
  <si>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</si>
  <si>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</si>
  <si>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</si>
  <si>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</si>
  <si>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</si>
  <si>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</si>
  <si>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</si>
  <si>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</si>
  <si>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</si>
  <si>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</si>
  <si>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</si>
  <si>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</si>
  <si>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</si>
  <si>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</si>
  <si>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</si>
  <si>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</si>
  <si>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</si>
  <si>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</si>
  <si>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</si>
  <si>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</si>
  <si>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</si>
  <si>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</si>
  <si>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</si>
  <si>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</si>
  <si>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</si>
  <si>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</si>
  <si>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</si>
  <si>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</si>
  <si>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</si>
  <si>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</si>
  <si>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</si>
  <si>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</si>
  <si>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</si>
  <si>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</si>
  <si>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</si>
  <si>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</si>
  <si>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</si>
  <si>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</si>
  <si>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</si>
  <si>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</si>
  <si>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</si>
  <si>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</si>
  <si>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</si>
  <si>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</si>
  <si>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</si>
  <si>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</si>
  <si>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</si>
  <si>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</si>
  <si>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</si>
  <si>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</si>
  <si>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</si>
  <si>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</si>
  <si>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</si>
  <si>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</si>
  <si>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</si>
  <si>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</si>
  <si>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</si>
  <si>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</si>
  <si>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</si>
  <si>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</si>
  <si>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</si>
  <si>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</si>
  <si>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</si>
  <si>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</si>
  <si>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r>
      <t xml:space="preserve">Trend number of WFS requests (%) </t>
    </r>
    <r>
      <rPr>
        <sz val="10"/>
        <rFont val="Open Sans"/>
        <family val="2"/>
      </rPr>
      <t>[4]</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</si>
  <si>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</si>
  <si>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</si>
  <si>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Trend in total number of products (%) </t>
    </r>
    <r>
      <rPr>
        <sz val="10"/>
        <rFont val="Open Sans"/>
        <family val="2"/>
      </rPr>
      <t>[3]</t>
    </r>
  </si>
  <si>
    <r>
      <t xml:space="preserve">Total data product Volume in GigaBytes </t>
    </r>
    <r>
      <rPr>
        <sz val="10"/>
        <rFont val="Open Sans"/>
        <family val="2"/>
      </rPr>
      <t>[4]</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</si>
  <si>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</si>
  <si>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</si>
  <si>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</si>
  <si>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</si>
  <si>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</si>
  <si>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</si>
  <si>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</si>
  <si>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</si>
  <si>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</si>
  <si>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</si>
  <si>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</si>
  <si>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</si>
  <si>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</si>
  <si>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</si>
  <si>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</si>
  <si>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</si>
  <si>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</si>
  <si>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</si>
  <si>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</si>
  <si>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</si>
  <si>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</si>
  <si>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</si>
  <si>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</si>
  <si>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</si>
  <si>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</si>
  <si>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</si>
  <si>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</si>
  <si>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</si>
  <si>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</si>
  <si>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</si>
  <si>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</si>
  <si>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</si>
  <si>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</si>
  <si>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</si>
  <si>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</si>
  <si>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</si>
  <si>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</si>
  <si>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</si>
  <si>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</si>
  <si>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</si>
  <si>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</si>
  <si>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</si>
  <si>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</si>
  <si>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</si>
  <si>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</si>
  <si>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</si>
  <si>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Indicate here unit of measurement: % area, OR number of platforms/CDIs/ records or…?</t>
  </si>
  <si>
    <t>datasets [CDIs]</t>
  </si>
  <si>
    <t>REMARK: As discussed earlier with Secretariat it is not possible to monitor and report data volumes for CDIs</t>
  </si>
  <si>
    <t>CDI service</t>
  </si>
  <si>
    <t>Data</t>
  </si>
  <si>
    <t>36716 CDIs</t>
  </si>
  <si>
    <t>8141 CDIs</t>
  </si>
  <si>
    <t>461 CDIs</t>
  </si>
  <si>
    <t>Unknown</t>
  </si>
  <si>
    <t>HR-DTMs</t>
  </si>
  <si>
    <t>13-01-2021</t>
  </si>
  <si>
    <t>Built</t>
  </si>
  <si>
    <t>DTM</t>
  </si>
  <si>
    <t>EBWBL</t>
  </si>
  <si>
    <t>NA</t>
  </si>
  <si>
    <t>CDTMs</t>
  </si>
  <si>
    <t>Externally</t>
  </si>
  <si>
    <t>Data files</t>
  </si>
  <si>
    <t>Bathymetry Viewing Service</t>
  </si>
  <si>
    <t>DTM Tiles</t>
  </si>
  <si>
    <t>Data product</t>
  </si>
  <si>
    <t>1052 [DTM Tiles]</t>
  </si>
  <si>
    <t>245 [HR-DTM files]</t>
  </si>
  <si>
    <t>Only WMTS</t>
  </si>
  <si>
    <t>included in number above</t>
  </si>
  <si>
    <t>https://geo-service.maris.nl/emodnet_bathymetry/wms?request=getcapabilities</t>
  </si>
  <si>
    <t>https://geo-service.maris.nl/emodnet_bathymetry/wfs?request=getcapabilities</t>
  </si>
  <si>
    <t>NO</t>
  </si>
  <si>
    <t>Bathymetry Viewer and Download service</t>
  </si>
  <si>
    <t>https://ows.emodnet-bathymetry.eu/wms</t>
  </si>
  <si>
    <t>https://ows.emodnet-bathymetry.eu/wfs</t>
  </si>
  <si>
    <t>https://ows.emodnet-bathymetry.eu/wcs</t>
  </si>
  <si>
    <t>EMODnet Bathymetry World Base Layer Service (WMTS)</t>
  </si>
  <si>
    <t>https://tiles.emodnet-bathymetry.eu/wmts/1.0.0/WMTSCapabilities.xml</t>
  </si>
  <si>
    <t>No changes</t>
  </si>
  <si>
    <t xml:space="preserve">There is a substantial increase of CDIs. More than 3000 of these are originating from the Estonian Transport Administration, who have contributed as part of the Baltic Sea Hydrographic Commission. </t>
  </si>
  <si>
    <t>Enormous increase in number of downloaded CDIs compared to previous quarter. The big difference can be explained by heavy downloading by one institute from China and one from Greece. Overall, there are 45 users compared to 31 in previous quarter.</t>
  </si>
  <si>
    <t xml:space="preserve">Number of products is stable as regional coordinators are underway with production of new Regional DTM releases. The cataloguing of new HR-DTMs will start before summer 2022. </t>
  </si>
  <si>
    <t>588 [HR-DTMs]</t>
  </si>
  <si>
    <t>602 [HR-DTMs]</t>
  </si>
  <si>
    <t>15620 [DTM tiles]</t>
  </si>
  <si>
    <t>10630 [DTM tiles]</t>
  </si>
  <si>
    <t xml:space="preserve">Again a very large volume of downloads, both in numbers (&gt; 10000) as in volume (&gt; 1.3 TerraByte). However, a decrease compared to the previous quarter, which was exceptional. The number of WMS and WFS requests are somewhat higher than in previous quarter and again very considerable.  </t>
  </si>
  <si>
    <t>Shopping form</t>
  </si>
  <si>
    <t>Bathy viewing service</t>
  </si>
  <si>
    <t xml:space="preserve">master thesis, fellowship, research, background map, archaeology, geophysical research, gis mapping, writing proposals, marine conservation study, hydrodynamic modelling, PhD study, marine species habitat studies, educational purposes, students projects, case studies, GIS course, master thesis, scientific papers </t>
  </si>
  <si>
    <t xml:space="preserve">background map, hydrodynamic modelling, geological research, environmental impact, research, </t>
  </si>
  <si>
    <t xml:space="preserve">consultancy, Project preparation, map products, study, hydrodynamic modelling, area characterisation,  bathymetry and topography investigation, cable routing, pipeline routing, , base mapping, environmental study, wave power R&amp;D, wind farm planning,  background map, Coastal engineering study </t>
  </si>
  <si>
    <t>education, research, basemap, fisheries research, tourism</t>
  </si>
  <si>
    <t>interest, research, fishing, diving, art, gis training, recreational map, background map, environmental studies,</t>
  </si>
  <si>
    <t>Enhancing marine topographical data discovery and access in the North Atlantic</t>
  </si>
  <si>
    <t>Improving storm surge modelling in the North Sea</t>
  </si>
  <si>
    <t>EMODnet bathymetry data supporting IMDC consultants in tackling water-related issues</t>
  </si>
  <si>
    <t>‘Symphony’ and marine spatial planning in Swedish Geology</t>
  </si>
  <si>
    <t>Centralised public access to high quality bathymetry and sediment data facilitates SMEs both for consultancy work, outreach and service development</t>
  </si>
  <si>
    <t>EMODnet plays a role in building the first submarine electricity interconnection between Spain and France</t>
  </si>
  <si>
    <t>Seagrass detection in the Mediterranean: A supervised learning approach</t>
  </si>
  <si>
    <t>Bathymetry data at the basis of geomorphological mapping</t>
  </si>
  <si>
    <t>EMODnet Bathymetry &amp; Physics data supporting Sea Situational Awareness for tourist navigation</t>
  </si>
  <si>
    <t>Verification of High-resolution ocean surface velocity forecast using HF radar data (28/9/2020)</t>
  </si>
  <si>
    <t>EMODnet Human Activities Data Facilitate Business Opportunities</t>
  </si>
  <si>
    <t>?</t>
  </si>
  <si>
    <t xml:space="preserve">Bathymetry is used by all sectors and for many applications as it provides basis information. A lot of users do not give details about themselves, unless they use Marine-ID in the download forms.  </t>
  </si>
  <si>
    <t xml:space="preserve">EMODnet Bathymetry has a steady number of use cases which almost all received attention from users with a high number for the use case on applying the DTM for improving storm surge modelling. </t>
  </si>
  <si>
    <t>The portal has a very good and stable response time and overall 100% up time.</t>
  </si>
  <si>
    <t>Teledyne RESON A/S</t>
  </si>
  <si>
    <t>Estonian Transport Administration</t>
  </si>
  <si>
    <t>Hydrographic and oceanographic service of the French navy</t>
  </si>
  <si>
    <t>Hellenic Centre for Marine Research, Hellenic National Oceanographic Data Centre</t>
  </si>
  <si>
    <t>Geological Survey Ireland</t>
  </si>
  <si>
    <t>Geodetic Institute of Slovenia</t>
  </si>
  <si>
    <t>Stockholm University, Department of Geological Sciences</t>
  </si>
  <si>
    <t>Swedish Maritime Administration</t>
  </si>
  <si>
    <t>British Oceanographic Data Centre</t>
  </si>
  <si>
    <t>31 Black Sea</t>
  </si>
  <si>
    <t>4565 Baltic Sea</t>
  </si>
  <si>
    <t>273 Atlantic Ocean;101 Greater North Sea;25 Caribbean Sea Region</t>
  </si>
  <si>
    <t>2 Mediterranean Sea</t>
  </si>
  <si>
    <t>6 Atlantic Ocean</t>
  </si>
  <si>
    <t>1 Mediterranean Sea</t>
  </si>
  <si>
    <t>1 Baltic Sea</t>
  </si>
  <si>
    <t>2 Atlantic Ocean;1 Greater North Sea</t>
  </si>
  <si>
    <t>Difference CDIs</t>
  </si>
  <si>
    <t>Volunteered</t>
  </si>
  <si>
    <t>data</t>
  </si>
  <si>
    <t>survey</t>
  </si>
  <si>
    <t>31 Restricted sets</t>
  </si>
  <si>
    <t>4565 Restricted sets</t>
  </si>
  <si>
    <t>404 Unrestricted sets; 1 Restricted sets</t>
  </si>
  <si>
    <t>2 Restricted sets</t>
  </si>
  <si>
    <t>6 Unrestricted sets</t>
  </si>
  <si>
    <t>1 Restricted sets</t>
  </si>
  <si>
    <t>3 Unrestricted sets</t>
  </si>
  <si>
    <t>digital</t>
  </si>
  <si>
    <t xml:space="preserve">Will be completed next quarter </t>
  </si>
  <si>
    <t>CC-BY-4.0;NA</t>
  </si>
  <si>
    <t>CC-BY-4.0</t>
  </si>
  <si>
    <t xml:space="preserve">There is a substantial increase of CDI population by several data providers. This is related to the fact that data providers are tasked in the new contract with populating new data sets in the first year. </t>
  </si>
  <si>
    <t>270 Restricted sets</t>
  </si>
  <si>
    <t>270 Baltic Sea</t>
  </si>
  <si>
    <t xml:space="preserve">Problem with Grafana showing only Quarterly average and not values in time. Anyway, as expected and targeted, the pages related to the “EMODnet bathymetry viewing and Download Service” have the highest score. This means that users spent the most time browsing and interacting with the viewing service which has many functions and overall is the most interesting product and service that EMODnet Bathymetry has to offer. As second interest, users undertake downloading of DTM tiles and visit the CDI service for details and downloading of survey data sets, which both have a comparable user interest level. The section on web services and standards also is well visited. </t>
  </si>
  <si>
    <t xml:space="preserve">Problem with Grafana showing only Quarterly average and not values in time. Anyway,This indicator shows the interest of users for specific sections of the website, excluding the Bathymetry Viewing and Download service. The CDI service receives most attention, followed by the CPRD products catalogue service. </t>
  </si>
  <si>
    <t xml:space="preserve">Problem with Grafana showing only Quarterly average and not values in time. Without this, interpretation is not really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</si>
</sst>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u/>
      <sz val="11"/>
      <color theme="10"/>
      <name val="Calibri"/>
      <family val="2"/>
      <scheme val="minor"/>
    </font>
    <font>
      <sz val="10"/>
      <color rgb="FF333333"/>
      <name val="Opensans"/>
    </font>
    <font>
      <sz val="10"/>
      <color theme="1"/>
      <name val="Opensans"/>
    </font>
    <font>
      <sz val="9"/>
      <color rgb="FF000000"/>
      <name val="Open Sans"/>
      <family val="2"/>
    </font>
    <font>
      <sz val="9"/>
      <color rgb="FF464C54"/>
      <name val="Open Sans"/>
      <family val="2"/>
    </font>
  </fonts>
  <fills count="11">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D5A6BD"/>
        <bgColor rgb="FFD5A6BD"/>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right style="medium">
        <color rgb="FFFFFFFF"/>
      </right>
      <top/>
      <bottom style="medium">
        <color rgb="FFFFFFFF"/>
      </bottom>
      <diagonal/>
    </border>
  </borders>
  <cellStyleXfs count="2">
    <xf numFmtId="0" fontId="0" fillId="0" borderId="0"/>
    <xf numFmtId="0" fontId="32" fillId="0" borderId="0" applyNumberFormat="0" applyFill="0" applyBorder="0" applyAlignment="0" applyProtection="0"/>
  </cellStyleXfs>
  <cellXfs count="160">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Fill="1" applyBorder="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6" fillId="0" borderId="0" xfId="0" applyFont="1" applyFill="1"/>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Border="1" applyAlignment="1">
      <alignment vertical="top"/>
    </xf>
    <xf numFmtId="0" fontId="16" fillId="2" borderId="0" xfId="0" applyFont="1" applyFill="1" applyBorder="1" applyAlignment="1">
      <alignment vertical="top"/>
    </xf>
    <xf numFmtId="0" fontId="8" fillId="3" borderId="1" xfId="0" applyFont="1" applyFill="1" applyBorder="1" applyAlignment="1">
      <alignment horizontal="center"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24" fillId="5" borderId="2" xfId="0" applyFont="1" applyFill="1" applyBorder="1" applyAlignment="1">
      <alignment horizontal="center" wrapText="1"/>
    </xf>
    <xf numFmtId="0" fontId="17" fillId="0"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18" fillId="0" borderId="0" xfId="0" applyFont="1" applyFill="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23" fillId="2" borderId="0" xfId="0" applyFont="1" applyFill="1" applyAlignment="1">
      <alignment vertical="top"/>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21" fillId="0" borderId="0" xfId="0" applyFont="1" applyFill="1"/>
    <xf numFmtId="0" fontId="8" fillId="0" borderId="0" xfId="0" applyFont="1" applyFill="1" applyBorder="1" applyAlignment="1">
      <alignment horizontal="center" vertical="center" wrapText="1"/>
    </xf>
    <xf numFmtId="0" fontId="16" fillId="3" borderId="1" xfId="0" applyFont="1" applyFill="1" applyBorder="1" applyAlignment="1">
      <alignment horizontal="center" wrapText="1"/>
    </xf>
    <xf numFmtId="0" fontId="24" fillId="5" borderId="1" xfId="0" applyFont="1" applyFill="1" applyBorder="1" applyAlignment="1">
      <alignment horizontal="center" wrapText="1"/>
    </xf>
    <xf numFmtId="0" fontId="17" fillId="0" borderId="1"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7" fillId="0" borderId="1" xfId="0" applyFont="1" applyFill="1" applyBorder="1" applyAlignment="1">
      <alignment horizontal="center" vertical="center" wrapText="1"/>
    </xf>
    <xf numFmtId="0" fontId="27" fillId="0" borderId="0" xfId="0" applyFont="1"/>
    <xf numFmtId="0" fontId="27" fillId="2" borderId="0" xfId="0" applyFont="1" applyFill="1"/>
    <xf numFmtId="0" fontId="18" fillId="0" borderId="0" xfId="0" applyFont="1" applyFill="1" applyAlignment="1">
      <alignment vertical="center"/>
    </xf>
    <xf numFmtId="0" fontId="17" fillId="0" borderId="0" xfId="0" applyFont="1" applyFill="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3" borderId="1" xfId="0" applyFont="1" applyFill="1" applyBorder="1" applyAlignment="1">
      <alignment horizontal="right" wrapText="1"/>
    </xf>
    <xf numFmtId="0" fontId="17" fillId="0" borderId="1" xfId="0" applyFont="1" applyFill="1" applyBorder="1" applyAlignment="1">
      <alignment horizontal="left"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6" fillId="0" borderId="1" xfId="0" applyFont="1" applyFill="1" applyBorder="1" applyAlignment="1">
      <alignment horizontal="right" vertical="center" wrapText="1"/>
    </xf>
    <xf numFmtId="0" fontId="18" fillId="0" borderId="0" xfId="0" applyFont="1" applyFill="1"/>
    <xf numFmtId="0" fontId="19" fillId="0" borderId="0" xfId="0" applyFont="1"/>
    <xf numFmtId="0" fontId="8" fillId="3" borderId="4" xfId="0" applyFont="1" applyFill="1" applyBorder="1" applyAlignment="1">
      <alignment horizontal="center" vertical="center" wrapText="1"/>
    </xf>
    <xf numFmtId="0" fontId="17" fillId="0" borderId="0" xfId="0" applyFont="1" applyBorder="1"/>
    <xf numFmtId="0" fontId="16" fillId="0" borderId="0" xfId="0" applyFont="1" applyFill="1" applyBorder="1" applyAlignment="1">
      <alignment vertical="center"/>
    </xf>
    <xf numFmtId="0" fontId="17" fillId="0" borderId="0" xfId="0" applyFont="1" applyBorder="1" applyAlignment="1">
      <alignment horizontal="center" vertical="center" wrapText="1"/>
    </xf>
    <xf numFmtId="0" fontId="8" fillId="6" borderId="7" xfId="0" applyFont="1" applyFill="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16" fillId="3" borderId="2" xfId="0" applyFont="1" applyFill="1" applyBorder="1" applyAlignment="1">
      <alignment horizontal="center" wrapText="1"/>
    </xf>
    <xf numFmtId="0" fontId="18" fillId="0" borderId="0" xfId="0" applyFont="1"/>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7" fillId="3" borderId="2" xfId="0" applyFont="1" applyFill="1" applyBorder="1" applyAlignment="1">
      <alignment horizont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15" fontId="3"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7" xfId="0" applyFont="1" applyBorder="1" applyAlignment="1">
      <alignment horizontal="center" vertical="center" wrapText="1"/>
    </xf>
    <xf numFmtId="15" fontId="3" fillId="0" borderId="1" xfId="0" applyNumberFormat="1" applyFont="1" applyBorder="1" applyAlignment="1">
      <alignment horizontal="center" wrapText="1"/>
    </xf>
    <xf numFmtId="0" fontId="3" fillId="0" borderId="1" xfId="0" applyFont="1" applyBorder="1" applyAlignment="1">
      <alignment horizontal="center" wrapText="1"/>
    </xf>
    <xf numFmtId="0" fontId="1" fillId="0" borderId="7" xfId="0" applyFont="1" applyBorder="1" applyAlignment="1">
      <alignment horizontal="left" vertical="center" wrapText="1"/>
    </xf>
    <xf numFmtId="0" fontId="1" fillId="4" borderId="1" xfId="0" applyFont="1" applyFill="1" applyBorder="1" applyAlignment="1">
      <alignment horizontal="center" vertical="center" wrapText="1"/>
    </xf>
    <xf numFmtId="0" fontId="1" fillId="9" borderId="7" xfId="0" applyFont="1" applyFill="1" applyBorder="1" applyAlignment="1">
      <alignment horizontal="center" vertical="center" wrapText="1"/>
    </xf>
    <xf numFmtId="14" fontId="1" fillId="0" borderId="7"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7" xfId="0" applyFont="1" applyBorder="1" applyAlignment="1">
      <alignment vertical="center" wrapText="1"/>
    </xf>
    <xf numFmtId="0" fontId="32" fillId="0" borderId="7" xfId="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top" wrapText="1"/>
    </xf>
    <xf numFmtId="14" fontId="8"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0" fontId="1" fillId="0" borderId="7" xfId="0" applyFont="1" applyBorder="1" applyAlignment="1">
      <alignment horizontal="left"/>
    </xf>
    <xf numFmtId="0" fontId="1" fillId="0" borderId="0" xfId="0" applyFont="1" applyAlignment="1">
      <alignment horizontal="center"/>
    </xf>
    <xf numFmtId="0" fontId="33" fillId="0" borderId="7" xfId="0" applyFont="1" applyBorder="1" applyAlignment="1">
      <alignment horizontal="center" wrapText="1"/>
    </xf>
    <xf numFmtId="0" fontId="34" fillId="0" borderId="7" xfId="0" applyFont="1" applyBorder="1" applyAlignment="1">
      <alignment horizontal="center" wrapText="1"/>
    </xf>
    <xf numFmtId="0" fontId="4" fillId="0" borderId="1" xfId="0" applyFont="1" applyBorder="1" applyAlignment="1">
      <alignment horizontal="center" vertical="center" wrapText="1"/>
    </xf>
    <xf numFmtId="0" fontId="0" fillId="0" borderId="0" xfId="0" applyFill="1"/>
    <xf numFmtId="0" fontId="35" fillId="0" borderId="7" xfId="0" applyFont="1" applyBorder="1" applyAlignment="1">
      <alignment horizontal="left" vertical="center" wrapText="1"/>
    </xf>
    <xf numFmtId="14" fontId="35" fillId="0" borderId="7" xfId="0" applyNumberFormat="1" applyFont="1" applyBorder="1" applyAlignment="1">
      <alignment horizontal="center" vertical="center"/>
    </xf>
    <xf numFmtId="0" fontId="1" fillId="0" borderId="7" xfId="0" applyFont="1" applyBorder="1" applyAlignment="1">
      <alignment horizontal="center" vertical="center"/>
    </xf>
    <xf numFmtId="0" fontId="35" fillId="0" borderId="7" xfId="0" applyFont="1" applyBorder="1" applyAlignment="1">
      <alignment horizontal="center" vertical="center"/>
    </xf>
    <xf numFmtId="0" fontId="36" fillId="10" borderId="15" xfId="0" applyFont="1" applyFill="1" applyBorder="1" applyAlignment="1">
      <alignment horizontal="left" vertic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49212</xdr:colOff>
      <xdr:row>25</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687387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95</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oneCellAnchor>
    <xdr:from>
      <xdr:col>1</xdr:col>
      <xdr:colOff>1149350</xdr:colOff>
      <xdr:row>87</xdr:row>
      <xdr:rowOff>0</xdr:rowOff>
    </xdr:from>
    <xdr:ext cx="2133600" cy="264560"/>
    <xdr:sp macro="" textlink="">
      <xdr:nvSpPr>
        <xdr:cNvPr id="3" name="TextBox 2">
          <a:extLst>
            <a:ext uri="{FF2B5EF4-FFF2-40B4-BE49-F238E27FC236}">
              <a16:creationId xmlns:a16="http://schemas.microsoft.com/office/drawing/2014/main" id="{EFCF0E7E-6C4F-4DD4-B846-6229824013C4}"/>
            </a:ext>
          </a:extLst>
        </xdr:cNvPr>
        <xdr:cNvSpPr txBox="1"/>
      </xdr:nvSpPr>
      <xdr:spPr>
        <a:xfrm>
          <a:off x="3121025" y="244221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39220</xdr:rowOff>
    </xdr:from>
    <xdr:to>
      <xdr:col>9</xdr:col>
      <xdr:colOff>145558</xdr:colOff>
      <xdr:row>36</xdr:row>
      <xdr:rowOff>118698</xdr:rowOff>
    </xdr:to>
    <xdr:pic>
      <xdr:nvPicPr>
        <xdr:cNvPr id="2" name="Picture 1">
          <a:extLst>
            <a:ext uri="{FF2B5EF4-FFF2-40B4-BE49-F238E27FC236}">
              <a16:creationId xmlns:a16="http://schemas.microsoft.com/office/drawing/2014/main" id="{22AB0078-2702-476C-A949-76F920DAFF25}"/>
            </a:ext>
          </a:extLst>
        </xdr:cNvPr>
        <xdr:cNvPicPr>
          <a:picLocks noChangeAspect="1"/>
        </xdr:cNvPicPr>
      </xdr:nvPicPr>
      <xdr:blipFill>
        <a:blip xmlns:r="http://schemas.openxmlformats.org/officeDocument/2006/relationships" r:embed="rId1"/>
        <a:stretch>
          <a:fillRect/>
        </a:stretch>
      </xdr:blipFill>
      <xdr:spPr>
        <a:xfrm>
          <a:off x="0" y="1243853"/>
          <a:ext cx="8678838" cy="6332360"/>
        </a:xfrm>
        <a:prstGeom prst="rect">
          <a:avLst/>
        </a:prstGeom>
      </xdr:spPr>
    </xdr:pic>
    <xdr:clientData/>
  </xdr:twoCellAnchor>
  <xdr:twoCellAnchor editAs="oneCell">
    <xdr:from>
      <xdr:col>0</xdr:col>
      <xdr:colOff>22411</xdr:colOff>
      <xdr:row>36</xdr:row>
      <xdr:rowOff>106740</xdr:rowOff>
    </xdr:from>
    <xdr:to>
      <xdr:col>9</xdr:col>
      <xdr:colOff>140072</xdr:colOff>
      <xdr:row>53</xdr:row>
      <xdr:rowOff>112193</xdr:rowOff>
    </xdr:to>
    <xdr:pic>
      <xdr:nvPicPr>
        <xdr:cNvPr id="3" name="Picture 2">
          <a:extLst>
            <a:ext uri="{FF2B5EF4-FFF2-40B4-BE49-F238E27FC236}">
              <a16:creationId xmlns:a16="http://schemas.microsoft.com/office/drawing/2014/main" id="{FB36283C-990F-4D3C-B605-B66EE6720F3C}"/>
            </a:ext>
          </a:extLst>
        </xdr:cNvPr>
        <xdr:cNvPicPr>
          <a:picLocks noChangeAspect="1"/>
        </xdr:cNvPicPr>
      </xdr:nvPicPr>
      <xdr:blipFill>
        <a:blip xmlns:r="http://schemas.openxmlformats.org/officeDocument/2006/relationships" r:embed="rId2"/>
        <a:stretch>
          <a:fillRect/>
        </a:stretch>
      </xdr:blipFill>
      <xdr:spPr>
        <a:xfrm>
          <a:off x="22411" y="7564255"/>
          <a:ext cx="8650941" cy="3580130"/>
        </a:xfrm>
        <a:prstGeom prst="rect">
          <a:avLst/>
        </a:prstGeom>
      </xdr:spPr>
    </xdr:pic>
    <xdr:clientData/>
  </xdr:twoCellAnchor>
  <xdr:twoCellAnchor editAs="oneCell">
    <xdr:from>
      <xdr:col>0</xdr:col>
      <xdr:colOff>1</xdr:colOff>
      <xdr:row>58</xdr:row>
      <xdr:rowOff>5602</xdr:rowOff>
    </xdr:from>
    <xdr:to>
      <xdr:col>9</xdr:col>
      <xdr:colOff>252503</xdr:colOff>
      <xdr:row>90</xdr:row>
      <xdr:rowOff>72143</xdr:rowOff>
    </xdr:to>
    <xdr:pic>
      <xdr:nvPicPr>
        <xdr:cNvPr id="4" name="Picture 3">
          <a:extLst>
            <a:ext uri="{FF2B5EF4-FFF2-40B4-BE49-F238E27FC236}">
              <a16:creationId xmlns:a16="http://schemas.microsoft.com/office/drawing/2014/main" id="{2BDE6E3B-5CE0-40C7-83B2-C081DB858CDD}"/>
            </a:ext>
          </a:extLst>
        </xdr:cNvPr>
        <xdr:cNvPicPr>
          <a:picLocks noChangeAspect="1"/>
        </xdr:cNvPicPr>
      </xdr:nvPicPr>
      <xdr:blipFill>
        <a:blip xmlns:r="http://schemas.openxmlformats.org/officeDocument/2006/relationships" r:embed="rId3"/>
        <a:stretch>
          <a:fillRect/>
        </a:stretch>
      </xdr:blipFill>
      <xdr:spPr>
        <a:xfrm>
          <a:off x="1" y="12046323"/>
          <a:ext cx="8785782" cy="6565953"/>
        </a:xfrm>
        <a:prstGeom prst="rect">
          <a:avLst/>
        </a:prstGeom>
      </xdr:spPr>
    </xdr:pic>
    <xdr:clientData/>
  </xdr:twoCellAnchor>
  <xdr:twoCellAnchor editAs="oneCell">
    <xdr:from>
      <xdr:col>0</xdr:col>
      <xdr:colOff>0</xdr:colOff>
      <xdr:row>90</xdr:row>
      <xdr:rowOff>16808</xdr:rowOff>
    </xdr:from>
    <xdr:to>
      <xdr:col>9</xdr:col>
      <xdr:colOff>227319</xdr:colOff>
      <xdr:row>118</xdr:row>
      <xdr:rowOff>25248</xdr:rowOff>
    </xdr:to>
    <xdr:pic>
      <xdr:nvPicPr>
        <xdr:cNvPr id="5" name="Picture 4">
          <a:extLst>
            <a:ext uri="{FF2B5EF4-FFF2-40B4-BE49-F238E27FC236}">
              <a16:creationId xmlns:a16="http://schemas.microsoft.com/office/drawing/2014/main" id="{CB963AF2-BB44-4829-BB0F-4C6842494277}"/>
            </a:ext>
          </a:extLst>
        </xdr:cNvPr>
        <xdr:cNvPicPr>
          <a:picLocks noChangeAspect="1"/>
        </xdr:cNvPicPr>
      </xdr:nvPicPr>
      <xdr:blipFill>
        <a:blip xmlns:r="http://schemas.openxmlformats.org/officeDocument/2006/relationships" r:embed="rId4"/>
        <a:stretch>
          <a:fillRect/>
        </a:stretch>
      </xdr:blipFill>
      <xdr:spPr>
        <a:xfrm>
          <a:off x="0" y="18556941"/>
          <a:ext cx="8760599" cy="5656205"/>
        </a:xfrm>
        <a:prstGeom prst="rect">
          <a:avLst/>
        </a:prstGeom>
      </xdr:spPr>
    </xdr:pic>
    <xdr:clientData/>
  </xdr:twoCellAnchor>
  <xdr:twoCellAnchor editAs="oneCell">
    <xdr:from>
      <xdr:col>0</xdr:col>
      <xdr:colOff>67235</xdr:colOff>
      <xdr:row>118</xdr:row>
      <xdr:rowOff>0</xdr:rowOff>
    </xdr:from>
    <xdr:to>
      <xdr:col>9</xdr:col>
      <xdr:colOff>308562</xdr:colOff>
      <xdr:row>132</xdr:row>
      <xdr:rowOff>144549</xdr:rowOff>
    </xdr:to>
    <xdr:pic>
      <xdr:nvPicPr>
        <xdr:cNvPr id="6" name="Picture 5">
          <a:extLst>
            <a:ext uri="{FF2B5EF4-FFF2-40B4-BE49-F238E27FC236}">
              <a16:creationId xmlns:a16="http://schemas.microsoft.com/office/drawing/2014/main" id="{F87950F4-5BEA-4025-8226-8FA26B415B49}"/>
            </a:ext>
          </a:extLst>
        </xdr:cNvPr>
        <xdr:cNvPicPr>
          <a:picLocks noChangeAspect="1"/>
        </xdr:cNvPicPr>
      </xdr:nvPicPr>
      <xdr:blipFill>
        <a:blip xmlns:r="http://schemas.openxmlformats.org/officeDocument/2006/relationships" r:embed="rId5"/>
        <a:stretch>
          <a:fillRect/>
        </a:stretch>
      </xdr:blipFill>
      <xdr:spPr>
        <a:xfrm>
          <a:off x="67235" y="24187898"/>
          <a:ext cx="8774607" cy="2968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17</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5</xdr:row>
      <xdr:rowOff>6871</xdr:rowOff>
    </xdr:from>
    <xdr:to>
      <xdr:col>5</xdr:col>
      <xdr:colOff>481013</xdr:colOff>
      <xdr:row>16</xdr:row>
      <xdr:rowOff>132750</xdr:rowOff>
    </xdr:to>
    <xdr:pic>
      <xdr:nvPicPr>
        <xdr:cNvPr id="3" name="Picture 2">
          <a:extLst>
            <a:ext uri="{FF2B5EF4-FFF2-40B4-BE49-F238E27FC236}">
              <a16:creationId xmlns:a16="http://schemas.microsoft.com/office/drawing/2014/main" id="{BD60DC62-E62E-4807-9402-E842179BE67B}"/>
            </a:ext>
          </a:extLst>
        </xdr:cNvPr>
        <xdr:cNvPicPr>
          <a:picLocks noChangeAspect="1"/>
        </xdr:cNvPicPr>
      </xdr:nvPicPr>
      <xdr:blipFill>
        <a:blip xmlns:r="http://schemas.openxmlformats.org/officeDocument/2006/relationships" r:embed="rId1"/>
        <a:stretch>
          <a:fillRect/>
        </a:stretch>
      </xdr:blipFill>
      <xdr:spPr>
        <a:xfrm>
          <a:off x="0" y="1006996"/>
          <a:ext cx="6196013" cy="2221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xdr:colOff>
      <xdr:row>3</xdr:row>
      <xdr:rowOff>123824</xdr:rowOff>
    </xdr:from>
    <xdr:to>
      <xdr:col>8</xdr:col>
      <xdr:colOff>224550</xdr:colOff>
      <xdr:row>20</xdr:row>
      <xdr:rowOff>70470</xdr:rowOff>
    </xdr:to>
    <xdr:pic>
      <xdr:nvPicPr>
        <xdr:cNvPr id="2" name="Picture 1">
          <a:extLst>
            <a:ext uri="{FF2B5EF4-FFF2-40B4-BE49-F238E27FC236}">
              <a16:creationId xmlns:a16="http://schemas.microsoft.com/office/drawing/2014/main" id="{ED8152DA-A911-40C0-A670-E99839813E47}"/>
            </a:ext>
          </a:extLst>
        </xdr:cNvPr>
        <xdr:cNvPicPr>
          <a:picLocks noChangeAspect="1"/>
        </xdr:cNvPicPr>
      </xdr:nvPicPr>
      <xdr:blipFill>
        <a:blip xmlns:r="http://schemas.openxmlformats.org/officeDocument/2006/relationships" r:embed="rId1"/>
        <a:stretch>
          <a:fillRect/>
        </a:stretch>
      </xdr:blipFill>
      <xdr:spPr>
        <a:xfrm>
          <a:off x="33337" y="723899"/>
          <a:ext cx="6668213" cy="3023221"/>
        </a:xfrm>
        <a:prstGeom prst="rect">
          <a:avLst/>
        </a:prstGeom>
      </xdr:spPr>
    </xdr:pic>
    <xdr:clientData/>
  </xdr:twoCellAnchor>
  <xdr:twoCellAnchor editAs="oneCell">
    <xdr:from>
      <xdr:col>0</xdr:col>
      <xdr:colOff>0</xdr:colOff>
      <xdr:row>20</xdr:row>
      <xdr:rowOff>33337</xdr:rowOff>
    </xdr:from>
    <xdr:to>
      <xdr:col>8</xdr:col>
      <xdr:colOff>202979</xdr:colOff>
      <xdr:row>34</xdr:row>
      <xdr:rowOff>70600</xdr:rowOff>
    </xdr:to>
    <xdr:pic>
      <xdr:nvPicPr>
        <xdr:cNvPr id="3" name="Picture 2">
          <a:extLst>
            <a:ext uri="{FF2B5EF4-FFF2-40B4-BE49-F238E27FC236}">
              <a16:creationId xmlns:a16="http://schemas.microsoft.com/office/drawing/2014/main" id="{85A9E09A-B0BF-430B-B1E6-C2AFF1E6BC80}"/>
            </a:ext>
          </a:extLst>
        </xdr:cNvPr>
        <xdr:cNvPicPr>
          <a:picLocks noChangeAspect="1"/>
        </xdr:cNvPicPr>
      </xdr:nvPicPr>
      <xdr:blipFill>
        <a:blip xmlns:r="http://schemas.openxmlformats.org/officeDocument/2006/relationships" r:embed="rId2"/>
        <a:stretch>
          <a:fillRect/>
        </a:stretch>
      </xdr:blipFill>
      <xdr:spPr>
        <a:xfrm>
          <a:off x="0" y="3709987"/>
          <a:ext cx="6679979" cy="2570913"/>
        </a:xfrm>
        <a:prstGeom prst="rect">
          <a:avLst/>
        </a:prstGeom>
      </xdr:spPr>
    </xdr:pic>
    <xdr:clientData/>
  </xdr:twoCellAnchor>
  <xdr:twoCellAnchor editAs="oneCell">
    <xdr:from>
      <xdr:col>0</xdr:col>
      <xdr:colOff>0</xdr:colOff>
      <xdr:row>37</xdr:row>
      <xdr:rowOff>47625</xdr:rowOff>
    </xdr:from>
    <xdr:to>
      <xdr:col>8</xdr:col>
      <xdr:colOff>259049</xdr:colOff>
      <xdr:row>59</xdr:row>
      <xdr:rowOff>36821</xdr:rowOff>
    </xdr:to>
    <xdr:pic>
      <xdr:nvPicPr>
        <xdr:cNvPr id="4" name="Picture 3">
          <a:extLst>
            <a:ext uri="{FF2B5EF4-FFF2-40B4-BE49-F238E27FC236}">
              <a16:creationId xmlns:a16="http://schemas.microsoft.com/office/drawing/2014/main" id="{BA7B9542-1C05-49E4-8576-382A15883F6B}"/>
            </a:ext>
          </a:extLst>
        </xdr:cNvPr>
        <xdr:cNvPicPr>
          <a:picLocks noChangeAspect="1"/>
        </xdr:cNvPicPr>
      </xdr:nvPicPr>
      <xdr:blipFill>
        <a:blip xmlns:r="http://schemas.openxmlformats.org/officeDocument/2006/relationships" r:embed="rId3"/>
        <a:stretch>
          <a:fillRect/>
        </a:stretch>
      </xdr:blipFill>
      <xdr:spPr>
        <a:xfrm>
          <a:off x="0" y="6838950"/>
          <a:ext cx="6736049" cy="3970646"/>
        </a:xfrm>
        <a:prstGeom prst="rect">
          <a:avLst/>
        </a:prstGeom>
      </xdr:spPr>
    </xdr:pic>
    <xdr:clientData/>
  </xdr:twoCellAnchor>
  <xdr:twoCellAnchor editAs="oneCell">
    <xdr:from>
      <xdr:col>0</xdr:col>
      <xdr:colOff>0</xdr:colOff>
      <xdr:row>62</xdr:row>
      <xdr:rowOff>33338</xdr:rowOff>
    </xdr:from>
    <xdr:to>
      <xdr:col>8</xdr:col>
      <xdr:colOff>291116</xdr:colOff>
      <xdr:row>74</xdr:row>
      <xdr:rowOff>137380</xdr:rowOff>
    </xdr:to>
    <xdr:pic>
      <xdr:nvPicPr>
        <xdr:cNvPr id="5" name="Picture 4">
          <a:extLst>
            <a:ext uri="{FF2B5EF4-FFF2-40B4-BE49-F238E27FC236}">
              <a16:creationId xmlns:a16="http://schemas.microsoft.com/office/drawing/2014/main" id="{EA47EA83-4E6F-45F2-8666-0D5C449E7BB1}"/>
            </a:ext>
          </a:extLst>
        </xdr:cNvPr>
        <xdr:cNvPicPr>
          <a:picLocks noChangeAspect="1"/>
        </xdr:cNvPicPr>
      </xdr:nvPicPr>
      <xdr:blipFill>
        <a:blip xmlns:r="http://schemas.openxmlformats.org/officeDocument/2006/relationships" r:embed="rId4"/>
        <a:stretch>
          <a:fillRect/>
        </a:stretch>
      </xdr:blipFill>
      <xdr:spPr>
        <a:xfrm>
          <a:off x="0" y="11387138"/>
          <a:ext cx="6768116" cy="2275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geo-service.maris.nl/emodnet_bathymetry/wfs?request=getcapabilities" TargetMode="External"/><Relationship Id="rId7" Type="http://schemas.openxmlformats.org/officeDocument/2006/relationships/printerSettings" Target="../printerSettings/printerSettings6.bin"/><Relationship Id="rId2" Type="http://schemas.openxmlformats.org/officeDocument/2006/relationships/hyperlink" Target="https://tiles.emodnet-bathymetry.eu/wmts/1.0.0/WMTSCapabilities.xml" TargetMode="External"/><Relationship Id="rId1" Type="http://schemas.openxmlformats.org/officeDocument/2006/relationships/hyperlink" Target="https://geo-service.maris.nl/emodnet_bathymetry/wms?request=getcapabilities" TargetMode="External"/><Relationship Id="rId6" Type="http://schemas.openxmlformats.org/officeDocument/2006/relationships/hyperlink" Target="https://ows.emodnet-bathymetry.eu/wcs" TargetMode="External"/><Relationship Id="rId5" Type="http://schemas.openxmlformats.org/officeDocument/2006/relationships/hyperlink" Target="https://ows.emodnet-bathymetry.eu/wfs" TargetMode="External"/><Relationship Id="rId4" Type="http://schemas.openxmlformats.org/officeDocument/2006/relationships/hyperlink" Target="https://ows.emodnet-bathymetry.eu/wm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7" sqref="B7"/>
    </sheetView>
  </sheetViews>
  <sheetFormatPr defaultColWidth="8.73046875" defaultRowHeight="13.5"/>
  <cols>
    <col min="1" max="1" width="14" style="114" bestFit="1" customWidth="1"/>
    <col min="2" max="2" width="36.46484375" style="114" customWidth="1"/>
    <col min="3" max="4" width="8.73046875" style="114"/>
    <col min="5" max="5" width="13.46484375" style="114" customWidth="1"/>
    <col min="6" max="6" width="27.46484375" style="114" customWidth="1"/>
    <col min="7" max="7" width="22.9296875" style="114" customWidth="1"/>
    <col min="8" max="8" width="14.59765625" style="114" bestFit="1" customWidth="1"/>
    <col min="9" max="16384" width="8.73046875" style="114"/>
  </cols>
  <sheetData>
    <row r="1" spans="1:8" s="3" customFormat="1" ht="27">
      <c r="A1" s="98" t="s">
        <v>0</v>
      </c>
      <c r="B1" s="98" t="s">
        <v>1</v>
      </c>
      <c r="C1" s="68"/>
      <c r="D1" s="68"/>
      <c r="E1" s="99" t="s">
        <v>10</v>
      </c>
      <c r="F1" s="99" t="s">
        <v>11</v>
      </c>
      <c r="G1" s="99" t="s">
        <v>12</v>
      </c>
      <c r="H1" s="99" t="s">
        <v>246</v>
      </c>
    </row>
    <row r="2" spans="1:8" s="3" customFormat="1" ht="38.450000000000003" customHeight="1">
      <c r="A2" s="96" t="s">
        <v>2</v>
      </c>
      <c r="B2" s="110" t="s">
        <v>2</v>
      </c>
      <c r="C2" s="68"/>
      <c r="D2" s="68"/>
      <c r="E2" s="109" t="s">
        <v>2</v>
      </c>
      <c r="F2" s="110" t="s">
        <v>13</v>
      </c>
      <c r="G2" s="110" t="s">
        <v>14</v>
      </c>
      <c r="H2" s="110" t="s">
        <v>15</v>
      </c>
    </row>
    <row r="3" spans="1:8" s="3" customFormat="1" ht="40.5">
      <c r="A3" s="96" t="s">
        <v>3</v>
      </c>
      <c r="B3" s="110" t="s">
        <v>32</v>
      </c>
      <c r="C3" s="68"/>
      <c r="D3" s="68"/>
      <c r="E3" s="109" t="s">
        <v>3</v>
      </c>
      <c r="F3" s="110" t="s">
        <v>16</v>
      </c>
      <c r="G3" s="110" t="s">
        <v>14</v>
      </c>
      <c r="H3" s="110" t="s">
        <v>17</v>
      </c>
    </row>
    <row r="4" spans="1:8" s="3" customFormat="1" ht="148.5">
      <c r="A4" s="96" t="s">
        <v>4</v>
      </c>
      <c r="B4" s="110" t="s">
        <v>245</v>
      </c>
      <c r="C4" s="68"/>
      <c r="D4" s="68"/>
      <c r="E4" s="109" t="s">
        <v>4</v>
      </c>
      <c r="F4" s="110" t="s">
        <v>18</v>
      </c>
      <c r="G4" s="110" t="s">
        <v>14</v>
      </c>
      <c r="H4" s="110" t="s">
        <v>17</v>
      </c>
    </row>
    <row r="5" spans="1:8" s="3" customFormat="1" ht="81">
      <c r="A5" s="96" t="s">
        <v>5</v>
      </c>
      <c r="B5" s="110" t="s">
        <v>6</v>
      </c>
      <c r="C5" s="68"/>
      <c r="D5" s="68"/>
      <c r="E5" s="109" t="s">
        <v>5</v>
      </c>
      <c r="F5" s="110" t="s">
        <v>247</v>
      </c>
      <c r="G5" s="110" t="s">
        <v>19</v>
      </c>
      <c r="H5" s="110" t="s">
        <v>20</v>
      </c>
    </row>
    <row r="6" spans="1:8" s="3" customFormat="1" ht="67.5">
      <c r="A6" s="96" t="s">
        <v>7</v>
      </c>
      <c r="B6" s="110" t="s">
        <v>26</v>
      </c>
      <c r="C6" s="68"/>
      <c r="D6" s="68"/>
      <c r="E6" s="109" t="s">
        <v>7</v>
      </c>
      <c r="F6" s="110" t="s">
        <v>13</v>
      </c>
      <c r="G6" s="110" t="s">
        <v>21</v>
      </c>
      <c r="H6" s="110" t="s">
        <v>15</v>
      </c>
    </row>
    <row r="7" spans="1:8" s="3" customFormat="1" ht="67.5">
      <c r="A7" s="96" t="s">
        <v>8</v>
      </c>
      <c r="B7" s="110" t="s">
        <v>243</v>
      </c>
      <c r="C7" s="68"/>
      <c r="D7" s="68"/>
      <c r="E7" s="109" t="s">
        <v>8</v>
      </c>
      <c r="F7" s="110" t="s">
        <v>248</v>
      </c>
      <c r="G7" s="110" t="s">
        <v>30</v>
      </c>
      <c r="H7" s="110" t="s">
        <v>31</v>
      </c>
    </row>
    <row r="8" spans="1:8" s="3" customFormat="1" ht="108">
      <c r="A8" s="96" t="s">
        <v>9</v>
      </c>
      <c r="B8" s="110" t="s">
        <v>244</v>
      </c>
      <c r="C8" s="68"/>
      <c r="D8" s="68"/>
      <c r="E8" s="149" t="s">
        <v>9</v>
      </c>
      <c r="F8" s="113" t="s">
        <v>252</v>
      </c>
      <c r="G8" s="150" t="s">
        <v>14</v>
      </c>
      <c r="H8" s="113" t="s">
        <v>249</v>
      </c>
    </row>
    <row r="9" spans="1:8" s="3" customFormat="1" ht="40.5">
      <c r="A9" s="68"/>
      <c r="B9" s="68"/>
      <c r="C9" s="68"/>
      <c r="D9" s="68"/>
      <c r="E9" s="149"/>
      <c r="F9" s="113" t="s">
        <v>250</v>
      </c>
      <c r="G9" s="150"/>
      <c r="H9" s="97" t="s">
        <v>251</v>
      </c>
    </row>
    <row r="10" spans="1:8" s="3" customFormat="1">
      <c r="A10" s="68"/>
      <c r="B10" s="68"/>
      <c r="C10" s="68"/>
      <c r="D10" s="68"/>
      <c r="E10" s="68" t="s">
        <v>24</v>
      </c>
      <c r="F10" s="108"/>
      <c r="G10" s="108"/>
      <c r="H10" s="108"/>
    </row>
    <row r="11" spans="1:8" s="3" customFormat="1">
      <c r="A11" s="68"/>
      <c r="B11" s="68"/>
      <c r="C11" s="68"/>
      <c r="D11" s="68"/>
      <c r="E11" s="68" t="s">
        <v>253</v>
      </c>
      <c r="F11" s="108"/>
      <c r="G11" s="108"/>
      <c r="H11" s="108"/>
    </row>
    <row r="12" spans="1:8">
      <c r="A12" s="108"/>
      <c r="B12" s="108"/>
      <c r="C12" s="108"/>
      <c r="D12" s="108"/>
      <c r="E12" s="108"/>
      <c r="F12" s="108"/>
      <c r="G12" s="108"/>
      <c r="H12" s="108"/>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84"/>
  <sheetViews>
    <sheetView topLeftCell="A74" zoomScaleNormal="100" workbookViewId="0">
      <selection activeCell="B82" sqref="B82"/>
    </sheetView>
  </sheetViews>
  <sheetFormatPr defaultRowHeight="14.25"/>
  <cols>
    <col min="1" max="1" width="16.46484375" customWidth="1"/>
    <col min="2" max="2" width="19.796875" customWidth="1"/>
  </cols>
  <sheetData>
    <row r="1" spans="1:4" s="17" customFormat="1" ht="15">
      <c r="A1" s="18" t="s">
        <v>112</v>
      </c>
    </row>
    <row r="2" spans="1:4" s="17" customFormat="1" ht="15">
      <c r="A2" s="18" t="s">
        <v>125</v>
      </c>
    </row>
    <row r="3" spans="1:4" ht="17.25">
      <c r="A3" s="88" t="s">
        <v>167</v>
      </c>
      <c r="B3" s="44"/>
      <c r="C3" s="44"/>
      <c r="D3" s="44"/>
    </row>
    <row r="4" spans="1:4">
      <c r="A4" s="44"/>
      <c r="B4" s="44"/>
      <c r="C4" s="44"/>
      <c r="D4" s="44"/>
    </row>
    <row r="5" spans="1:4">
      <c r="A5" s="44"/>
      <c r="B5" s="44"/>
      <c r="C5" s="44"/>
      <c r="D5" s="44"/>
    </row>
    <row r="6" spans="1:4">
      <c r="A6" s="44"/>
      <c r="B6" s="44"/>
      <c r="C6" s="44"/>
      <c r="D6" s="44"/>
    </row>
    <row r="7" spans="1:4">
      <c r="A7" s="44"/>
      <c r="B7" s="44"/>
      <c r="C7" s="44"/>
      <c r="D7" s="44"/>
    </row>
    <row r="8" spans="1:4">
      <c r="A8" s="44"/>
      <c r="B8" s="44"/>
      <c r="C8" s="44"/>
      <c r="D8" s="44"/>
    </row>
    <row r="9" spans="1:4">
      <c r="A9" s="44"/>
      <c r="B9" s="44"/>
      <c r="C9" s="44"/>
      <c r="D9" s="44"/>
    </row>
    <row r="10" spans="1:4">
      <c r="A10" s="44"/>
      <c r="B10" s="44"/>
      <c r="C10" s="44"/>
      <c r="D10" s="44"/>
    </row>
    <row r="11" spans="1:4">
      <c r="A11" s="44"/>
      <c r="B11" s="44"/>
      <c r="C11" s="44"/>
      <c r="D11" s="44"/>
    </row>
    <row r="12" spans="1:4">
      <c r="A12" s="44"/>
      <c r="B12" s="44"/>
      <c r="C12" s="44"/>
      <c r="D12" s="44"/>
    </row>
    <row r="13" spans="1:4">
      <c r="A13" s="44"/>
      <c r="B13" s="44"/>
      <c r="C13" s="44"/>
      <c r="D13" s="44"/>
    </row>
    <row r="14" spans="1:4">
      <c r="A14" s="44"/>
      <c r="B14" s="44"/>
      <c r="C14" s="44"/>
      <c r="D14" s="44"/>
    </row>
    <row r="15" spans="1:4">
      <c r="A15" s="44"/>
      <c r="B15" s="44"/>
      <c r="C15" s="44"/>
      <c r="D15" s="44"/>
    </row>
    <row r="16" spans="1:4">
      <c r="A16" s="44"/>
      <c r="B16" s="44"/>
      <c r="C16" s="44"/>
      <c r="D16" s="44"/>
    </row>
    <row r="17" spans="1:4">
      <c r="A17" s="44"/>
      <c r="B17" s="44"/>
      <c r="C17" s="44"/>
      <c r="D17" s="44"/>
    </row>
    <row r="18" spans="1:4">
      <c r="A18" s="44"/>
      <c r="B18" s="44"/>
      <c r="C18" s="44"/>
      <c r="D18" s="44"/>
    </row>
    <row r="19" spans="1:4">
      <c r="A19" s="44"/>
      <c r="B19" s="44"/>
      <c r="C19" s="44"/>
      <c r="D19" s="44"/>
    </row>
    <row r="20" spans="1:4">
      <c r="A20" s="44"/>
      <c r="B20" s="44"/>
      <c r="C20" s="44"/>
      <c r="D20" s="44"/>
    </row>
    <row r="21" spans="1:4">
      <c r="A21" s="44"/>
      <c r="B21" s="44"/>
      <c r="C21" s="44"/>
      <c r="D21" s="44"/>
    </row>
    <row r="22" spans="1:4">
      <c r="A22" s="44"/>
      <c r="B22" s="44"/>
      <c r="C22" s="44"/>
      <c r="D22" s="44"/>
    </row>
    <row r="23" spans="1:4">
      <c r="A23" s="44"/>
      <c r="B23" s="44"/>
      <c r="C23" s="44"/>
      <c r="D23" s="44"/>
    </row>
    <row r="24" spans="1:4">
      <c r="A24" s="44"/>
      <c r="B24" s="44"/>
      <c r="C24" s="44"/>
      <c r="D24" s="44"/>
    </row>
    <row r="25" spans="1:4">
      <c r="A25" s="44"/>
      <c r="B25" s="44"/>
      <c r="C25" s="44"/>
      <c r="D25" s="44"/>
    </row>
    <row r="26" spans="1:4">
      <c r="A26" s="44"/>
      <c r="B26" s="44"/>
      <c r="C26" s="44"/>
      <c r="D26" s="44"/>
    </row>
    <row r="27" spans="1:4">
      <c r="A27" s="44"/>
      <c r="B27" s="44"/>
      <c r="C27" s="44"/>
      <c r="D27" s="44"/>
    </row>
    <row r="28" spans="1:4">
      <c r="A28" s="44"/>
      <c r="B28" s="44"/>
      <c r="C28" s="44"/>
      <c r="D28" s="44"/>
    </row>
    <row r="29" spans="1:4">
      <c r="A29" s="44"/>
      <c r="B29" s="44"/>
      <c r="C29" s="44"/>
      <c r="D29" s="44"/>
    </row>
    <row r="30" spans="1:4">
      <c r="A30" s="44"/>
      <c r="B30" s="44"/>
      <c r="C30" s="44"/>
      <c r="D30" s="44"/>
    </row>
    <row r="31" spans="1:4">
      <c r="A31" s="44"/>
      <c r="B31" s="44"/>
      <c r="C31" s="44"/>
      <c r="D31" s="44"/>
    </row>
    <row r="32" spans="1:4">
      <c r="A32" s="44"/>
      <c r="B32" s="44"/>
      <c r="C32" s="44"/>
      <c r="D32" s="44"/>
    </row>
    <row r="33" spans="1:4">
      <c r="A33" s="44"/>
      <c r="B33" s="44"/>
      <c r="C33" s="44"/>
      <c r="D33" s="44"/>
    </row>
    <row r="34" spans="1:4">
      <c r="A34" s="44"/>
      <c r="B34" s="44"/>
      <c r="C34" s="44"/>
      <c r="D34" s="44"/>
    </row>
    <row r="35" spans="1:4">
      <c r="A35" s="44"/>
      <c r="B35" s="44"/>
      <c r="C35" s="44"/>
      <c r="D35" s="44"/>
    </row>
    <row r="36" spans="1:4">
      <c r="A36" s="44"/>
      <c r="B36" s="44"/>
      <c r="C36" s="44"/>
      <c r="D36" s="44"/>
    </row>
    <row r="37" spans="1:4" ht="17.25">
      <c r="A37" s="88" t="s">
        <v>168</v>
      </c>
      <c r="B37" s="44"/>
      <c r="C37" s="44"/>
      <c r="D37" s="44"/>
    </row>
    <row r="38" spans="1:4">
      <c r="A38" s="44"/>
      <c r="B38" s="44"/>
      <c r="C38" s="44"/>
      <c r="D38" s="44"/>
    </row>
    <row r="39" spans="1:4">
      <c r="A39" s="44"/>
      <c r="B39" s="44"/>
      <c r="C39" s="44"/>
      <c r="D39" s="44"/>
    </row>
    <row r="40" spans="1:4">
      <c r="A40" s="44"/>
      <c r="B40" s="44"/>
      <c r="C40" s="44"/>
      <c r="D40" s="44"/>
    </row>
    <row r="41" spans="1:4">
      <c r="A41" s="44"/>
      <c r="B41" s="44"/>
      <c r="C41" s="44"/>
      <c r="D41" s="44"/>
    </row>
    <row r="42" spans="1:4">
      <c r="A42" s="44"/>
      <c r="B42" s="44"/>
      <c r="C42" s="44"/>
      <c r="D42" s="44"/>
    </row>
    <row r="43" spans="1:4">
      <c r="A43" s="44"/>
      <c r="B43" s="44"/>
      <c r="C43" s="44"/>
      <c r="D43" s="44"/>
    </row>
    <row r="44" spans="1:4">
      <c r="A44" s="44"/>
      <c r="B44" s="44"/>
      <c r="C44" s="44"/>
      <c r="D44" s="44"/>
    </row>
    <row r="45" spans="1:4">
      <c r="A45" s="44"/>
      <c r="B45" s="44"/>
      <c r="C45" s="44"/>
      <c r="D45" s="44"/>
    </row>
    <row r="46" spans="1:4">
      <c r="A46" s="44"/>
      <c r="B46" s="44"/>
      <c r="C46" s="44"/>
      <c r="D46" s="44"/>
    </row>
    <row r="47" spans="1:4">
      <c r="A47" s="44"/>
      <c r="B47" s="44"/>
      <c r="C47" s="44"/>
      <c r="D47" s="44"/>
    </row>
    <row r="48" spans="1:4">
      <c r="A48" s="44"/>
      <c r="B48" s="44"/>
      <c r="C48" s="44"/>
      <c r="D48" s="44"/>
    </row>
    <row r="49" spans="1:4">
      <c r="A49" s="44"/>
      <c r="B49" s="44"/>
      <c r="C49" s="44"/>
      <c r="D49" s="44"/>
    </row>
    <row r="50" spans="1:4">
      <c r="A50" s="44"/>
      <c r="B50" s="44"/>
      <c r="C50" s="44"/>
      <c r="D50" s="44"/>
    </row>
    <row r="51" spans="1:4">
      <c r="A51" s="44"/>
      <c r="B51" s="44"/>
      <c r="C51" s="44"/>
      <c r="D51" s="44"/>
    </row>
    <row r="52" spans="1:4">
      <c r="A52" s="44"/>
      <c r="B52" s="44"/>
      <c r="C52" s="44"/>
      <c r="D52" s="44"/>
    </row>
    <row r="53" spans="1:4">
      <c r="A53" s="44"/>
      <c r="B53" s="44"/>
      <c r="C53" s="44"/>
      <c r="D53" s="44"/>
    </row>
    <row r="54" spans="1:4">
      <c r="A54" s="44"/>
      <c r="B54" s="44"/>
      <c r="C54" s="44"/>
      <c r="D54" s="44"/>
    </row>
    <row r="55" spans="1:4">
      <c r="A55" s="44"/>
      <c r="B55" s="44"/>
      <c r="C55" s="44"/>
      <c r="D55" s="44"/>
    </row>
    <row r="56" spans="1:4">
      <c r="A56" s="44"/>
      <c r="B56" s="44"/>
      <c r="C56" s="44"/>
      <c r="D56" s="44"/>
    </row>
    <row r="57" spans="1:4">
      <c r="A57" s="44"/>
      <c r="B57" s="44"/>
      <c r="C57" s="44"/>
      <c r="D57" s="44"/>
    </row>
    <row r="58" spans="1:4">
      <c r="A58" s="44"/>
      <c r="B58" s="44"/>
      <c r="C58" s="44"/>
      <c r="D58" s="44"/>
    </row>
    <row r="59" spans="1:4">
      <c r="A59" s="44"/>
      <c r="B59" s="44"/>
      <c r="C59" s="44"/>
      <c r="D59" s="44"/>
    </row>
    <row r="60" spans="1:4">
      <c r="A60" s="44"/>
      <c r="B60" s="44"/>
      <c r="C60" s="44"/>
      <c r="D60" s="44"/>
    </row>
    <row r="61" spans="1:4">
      <c r="A61" s="44"/>
      <c r="B61" s="44"/>
      <c r="C61" s="44"/>
      <c r="D61" s="44"/>
    </row>
    <row r="62" spans="1:4" ht="17.25">
      <c r="A62" s="88" t="s">
        <v>169</v>
      </c>
      <c r="B62" s="44"/>
      <c r="C62" s="44"/>
      <c r="D62" s="44"/>
    </row>
    <row r="63" spans="1:4">
      <c r="A63" s="44"/>
      <c r="B63" s="44"/>
      <c r="C63" s="44"/>
      <c r="D63" s="44"/>
    </row>
    <row r="64" spans="1:4">
      <c r="A64" s="44"/>
      <c r="B64" s="44"/>
      <c r="C64" s="44"/>
      <c r="D64" s="44"/>
    </row>
    <row r="65" spans="1:4">
      <c r="A65" s="44"/>
      <c r="B65" s="44"/>
      <c r="C65" s="44"/>
      <c r="D65" s="44"/>
    </row>
    <row r="66" spans="1:4">
      <c r="A66" s="44"/>
      <c r="B66" s="44"/>
      <c r="C66" s="44"/>
      <c r="D66" s="44"/>
    </row>
    <row r="67" spans="1:4">
      <c r="A67" s="44"/>
      <c r="B67" s="44"/>
      <c r="C67" s="44"/>
      <c r="D67" s="44"/>
    </row>
    <row r="68" spans="1:4">
      <c r="A68" s="44"/>
      <c r="B68" s="44"/>
      <c r="C68" s="44"/>
      <c r="D68" s="44"/>
    </row>
    <row r="69" spans="1:4">
      <c r="A69" s="44"/>
      <c r="B69" s="44"/>
      <c r="C69" s="44"/>
      <c r="D69" s="44"/>
    </row>
    <row r="70" spans="1:4">
      <c r="A70" s="44"/>
      <c r="B70" s="44"/>
      <c r="C70" s="44"/>
      <c r="D70" s="44"/>
    </row>
    <row r="71" spans="1:4">
      <c r="A71" s="44"/>
      <c r="B71" s="44"/>
      <c r="C71" s="44"/>
      <c r="D71" s="44"/>
    </row>
    <row r="72" spans="1:4">
      <c r="A72" s="44"/>
      <c r="B72" s="44"/>
      <c r="C72" s="44"/>
      <c r="D72" s="44"/>
    </row>
    <row r="73" spans="1:4">
      <c r="A73" s="44"/>
      <c r="B73" s="44"/>
      <c r="C73" s="44"/>
      <c r="D73" s="44"/>
    </row>
    <row r="74" spans="1:4">
      <c r="A74" s="44"/>
      <c r="B74" s="44"/>
      <c r="C74" s="44"/>
      <c r="D74" s="44"/>
    </row>
    <row r="75" spans="1:4">
      <c r="A75" s="44"/>
      <c r="B75" s="44"/>
      <c r="C75" s="44"/>
      <c r="D75" s="44"/>
    </row>
    <row r="76" spans="1:4">
      <c r="A76" s="44"/>
      <c r="B76" s="44"/>
      <c r="C76" s="44"/>
      <c r="D76" s="44"/>
    </row>
    <row r="77" spans="1:4">
      <c r="A77" s="44"/>
      <c r="B77" s="44"/>
      <c r="C77" s="44"/>
      <c r="D77" s="44"/>
    </row>
    <row r="78" spans="1:4">
      <c r="A78" s="44"/>
      <c r="B78" s="44"/>
      <c r="C78" s="44"/>
      <c r="D78" s="44"/>
    </row>
    <row r="79" spans="1:4">
      <c r="A79" s="44"/>
      <c r="B79" s="44"/>
      <c r="C79" s="44"/>
      <c r="D79" s="44"/>
    </row>
    <row r="80" spans="1:4">
      <c r="A80" s="44"/>
      <c r="B80" s="44"/>
      <c r="C80" s="44"/>
      <c r="D80" s="44"/>
    </row>
    <row r="81" spans="1:4" ht="15.75">
      <c r="A81" s="54" t="s">
        <v>110</v>
      </c>
      <c r="B81" s="55"/>
      <c r="C81" s="56"/>
      <c r="D81" s="44"/>
    </row>
    <row r="82" spans="1:4" ht="45">
      <c r="A82" s="57" t="s">
        <v>164</v>
      </c>
      <c r="B82" s="12" t="s">
        <v>362</v>
      </c>
      <c r="C82" s="34"/>
      <c r="D82" s="44"/>
    </row>
    <row r="83" spans="1:4" ht="45">
      <c r="A83" s="57" t="s">
        <v>165</v>
      </c>
      <c r="B83" s="12" t="s">
        <v>363</v>
      </c>
      <c r="C83" s="69"/>
      <c r="D83" s="44"/>
    </row>
    <row r="84" spans="1:4" ht="45">
      <c r="A84" s="57" t="s">
        <v>166</v>
      </c>
      <c r="B84" s="12" t="s">
        <v>364</v>
      </c>
      <c r="C84" s="44"/>
      <c r="D84" s="44"/>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4" sqref="B4"/>
    </sheetView>
  </sheetViews>
  <sheetFormatPr defaultColWidth="8.9296875" defaultRowHeight="15.75"/>
  <cols>
    <col min="1" max="1" width="48.33203125" style="21" customWidth="1"/>
    <col min="2" max="2" width="80.19921875" style="21" customWidth="1"/>
    <col min="3" max="16384" width="8.9296875" style="21"/>
  </cols>
  <sheetData>
    <row r="1" spans="1:2" ht="17.649999999999999" thickBot="1">
      <c r="A1" s="151" t="s">
        <v>104</v>
      </c>
      <c r="B1" s="152"/>
    </row>
    <row r="2" spans="1:2" ht="16.149999999999999" thickBot="1">
      <c r="A2" s="14" t="s">
        <v>105</v>
      </c>
      <c r="B2" s="15" t="s">
        <v>106</v>
      </c>
    </row>
    <row r="3" spans="1:2">
      <c r="A3" s="100" t="s">
        <v>159</v>
      </c>
      <c r="B3" s="101"/>
    </row>
    <row r="4" spans="1:2" ht="27.4" thickBot="1">
      <c r="A4" s="102" t="str">
        <f>'1(Data)'!A56</f>
        <v>1A) Volume and coverage of available data</v>
      </c>
      <c r="B4" s="102" t="str">
        <f>'1(Data)'!B56</f>
        <v xml:space="preserve">There is a substantial increase of CDIs. More than 3000 of these are originating from the Estonian Transport Administration, who have contributed as part of the Baltic Sea Hydrographic Commission. </v>
      </c>
    </row>
    <row r="5" spans="1:2" ht="40.9" thickBot="1">
      <c r="A5" s="102" t="str">
        <f>'1(Data)'!A57</f>
        <v>1B) Usage of data in this quarter</v>
      </c>
      <c r="B5" s="102" t="str">
        <f>'1(Data)'!B57</f>
        <v>Enormous increase in number of downloaded CDIs compared to previous quarter. The big difference can be explained by heavy downloading by one institute from China and one from Greece. Overall, there are 45 users compared to 31 in previous quarter.</v>
      </c>
    </row>
    <row r="6" spans="1:2" ht="27.4" thickBot="1">
      <c r="A6" s="103" t="s">
        <v>160</v>
      </c>
      <c r="B6" s="104"/>
    </row>
    <row r="7" spans="1:2" ht="27.4" thickBot="1">
      <c r="A7" s="104" t="str">
        <f>'2(Products)'!A55</f>
        <v>2A) Volume and coverage of available data products</v>
      </c>
      <c r="B7" s="104" t="str">
        <f>'2(Products)'!B55</f>
        <v xml:space="preserve">Number of products is stable as regional coordinators are underway with production of new Regional DTM releases. The cataloguing of new HR-DTMs will start before summer 2022. </v>
      </c>
    </row>
    <row r="8" spans="1:2" ht="40.9" thickBot="1">
      <c r="A8" s="104" t="str">
        <f>'2(Products)'!A56</f>
        <v>2B) Usage of data products in this quarter</v>
      </c>
      <c r="B8" s="104" t="str">
        <f>'2(Products)'!B56</f>
        <v xml:space="preserve">Again a very large volume of downloads, both in numbers (&gt; 10000) as in volume (&gt; 1.3 TerraByte). However, a decrease compared to the previous quarter, which was exceptional. The number of WMS and WFS requests are somewhat higher than in previous quarter and again very considerable.  </v>
      </c>
    </row>
    <row r="9" spans="1:2" ht="30.7" customHeight="1" thickBot="1">
      <c r="A9" s="105" t="str">
        <f>'3(Data providers)'!A30</f>
        <v>3) Organisations supplying/ approached to supply data and data products</v>
      </c>
      <c r="B9" s="105" t="str">
        <f>'3(Data providers)'!B30</f>
        <v xml:space="preserve">There is a substantial increase of CDI population by several data providers. This is related to the fact that data providers are tasked in the new contract with populating new data sets in the first year. </v>
      </c>
    </row>
    <row r="10" spans="1:2" ht="16.149999999999999" thickBot="1">
      <c r="A10" s="106" t="str">
        <f>'4(Web services)'!A15</f>
        <v>4) Online 'Web' interfaces to access or view data</v>
      </c>
      <c r="B10" s="106" t="str">
        <f>'4(Web services)'!B15</f>
        <v>No changes</v>
      </c>
    </row>
    <row r="11" spans="1:2" ht="27.4" thickBot="1">
      <c r="A11" s="105" t="str">
        <f>'5(User stats)&amp;6(Use case stats)'!A98</f>
        <v>5) Statistics on information volunteered through download forms</v>
      </c>
      <c r="B11" s="105" t="str">
        <f>'5(User stats)&amp;6(Use case stats)'!B98</f>
        <v xml:space="preserve">Bathymetry is used by all sectors and for many applications as it provides basis information. A lot of users do not give details about themselves, unless they use Marine-ID in the download forms.  </v>
      </c>
    </row>
    <row r="12" spans="1:2" ht="27.4" thickBot="1">
      <c r="A12" s="106" t="str">
        <f>'5(User stats)&amp;6(Use case stats)'!A99</f>
        <v>6) Published use cases</v>
      </c>
      <c r="B12" s="106" t="str">
        <f>'5(User stats)&amp;6(Use case stats)'!B99</f>
        <v xml:space="preserve">EMODnet Bathymetry has a steady number of use cases which almost all received attention from users with a high number for the use case on applying the DTM for improving storm surge modelling. </v>
      </c>
    </row>
    <row r="13" spans="1:2" ht="16.149999999999999" thickBot="1">
      <c r="A13" s="105" t="str">
        <f>'8(User friendliness)'!A19</f>
        <v>8) Technical monitoring</v>
      </c>
      <c r="B13" s="105" t="str">
        <f>'8(User friendliness)'!B19</f>
        <v>The portal has a very good and stable response time and overall 100% up time.</v>
      </c>
    </row>
    <row r="14" spans="1:2" ht="94.9" thickBot="1">
      <c r="A14" s="105" t="str">
        <f>'9-10-11(User stats)'!A82</f>
        <v>9) Visibility &amp; analytics for web pages</v>
      </c>
      <c r="B14" s="105" t="str">
        <f>'9-10-11(User stats)'!B82</f>
        <v xml:space="preserve">Problem with Grafana showing only Quarterly average and not values in time. Anyway, as expected and targeted, the pages related to the “EMODnet bathymetry viewing and Download Service” have the highest score. This means that users spent the most time browsing and interacting with the viewing service which has many functions and overall is the most interesting product and service that EMODnet Bathymetry has to offer. As second interest, users undertake downloading of DTM tiles and visit the CDI service for details and downloading of survey data sets, which both have a comparable user interest level. The section on web services and standards also is well visited. </v>
      </c>
    </row>
    <row r="15" spans="1:2" ht="54.4" thickBot="1">
      <c r="A15" s="106" t="str">
        <f>'9-10-11(User stats)'!A83</f>
        <v>10) Visibility &amp; analytics for web sections</v>
      </c>
      <c r="B15" s="106" t="str">
        <f>'9-10-11(User stats)'!B83</f>
        <v xml:space="preserve">Problem with Grafana showing only Quarterly average and not values in time. Anyway,This indicator shows the interest of users for specific sections of the website, excluding the Bathymetry Viewing and Download service. The CDI service receives most attention, followed by the CPRD products catalogue service. </v>
      </c>
    </row>
    <row r="16" spans="1:2" ht="27.4" thickBot="1">
      <c r="A16" s="105" t="str">
        <f>'9-10-11(User stats)'!A84</f>
        <v>11) Average visit duration for web pages</v>
      </c>
      <c r="B16" s="105" t="str">
        <f>'9-10-11(User stats)'!B84</f>
        <v xml:space="preserve">Problem with Grafana showing only Quarterly average and not values in time. Without this, interpretation is not really possible. </v>
      </c>
    </row>
    <row r="17" spans="1:1">
      <c r="A17" s="16"/>
    </row>
    <row r="18" spans="1:1">
      <c r="A18" s="1"/>
    </row>
    <row r="19" spans="1:1">
      <c r="A19" s="1"/>
    </row>
    <row r="20" spans="1:1">
      <c r="A20" s="1"/>
    </row>
    <row r="21" spans="1:1">
      <c r="A21" s="1"/>
    </row>
    <row r="22" spans="1:1">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T57"/>
  <sheetViews>
    <sheetView topLeftCell="A43" zoomScale="85" zoomScaleNormal="85" workbookViewId="0">
      <selection activeCell="B57" sqref="B57"/>
    </sheetView>
  </sheetViews>
  <sheetFormatPr defaultColWidth="9.06640625" defaultRowHeight="15.75"/>
  <cols>
    <col min="1" max="1" width="15.9296875" style="33" customWidth="1"/>
    <col min="2" max="2" width="16.59765625" style="33" customWidth="1"/>
    <col min="3" max="3" width="14.46484375" style="33" customWidth="1"/>
    <col min="4" max="4" width="16.59765625" style="33" customWidth="1"/>
    <col min="5" max="5" width="17.9296875" style="33" customWidth="1"/>
    <col min="6" max="6" width="16.06640625" style="33" customWidth="1"/>
    <col min="7" max="7" width="14.796875" style="33" customWidth="1"/>
    <col min="8" max="8" width="15" style="33" customWidth="1"/>
    <col min="9" max="9" width="16.33203125" style="33" customWidth="1"/>
    <col min="10" max="10" width="13" style="33" customWidth="1"/>
    <col min="11" max="11" width="18.9296875" style="33" customWidth="1"/>
    <col min="12" max="12" width="14.06640625" style="33" customWidth="1"/>
    <col min="13" max="13" width="14.19921875" style="33" customWidth="1"/>
    <col min="14" max="14" width="15.06640625" style="33" customWidth="1"/>
    <col min="15" max="18" width="16.06640625" style="33" customWidth="1"/>
    <col min="19" max="19" width="16.59765625" style="33" customWidth="1"/>
    <col min="20" max="20" width="20" style="33" customWidth="1"/>
    <col min="21" max="21" width="12.06640625" style="33" bestFit="1" customWidth="1"/>
    <col min="22" max="22" width="9.06640625" style="33"/>
    <col min="23" max="23" width="10.19921875" style="33" customWidth="1"/>
    <col min="24" max="24" width="12" style="33" customWidth="1"/>
    <col min="25" max="16384" width="9.06640625" style="33"/>
  </cols>
  <sheetData>
    <row r="1" spans="1:19" ht="17.25">
      <c r="A1" s="32" t="s">
        <v>150</v>
      </c>
    </row>
    <row r="2" spans="1:19" s="34" customFormat="1">
      <c r="A2" s="18" t="s">
        <v>126</v>
      </c>
    </row>
    <row r="3" spans="1:19" s="35" customFormat="1" ht="15">
      <c r="A3" s="18" t="s">
        <v>125</v>
      </c>
    </row>
    <row r="4" spans="1:19" s="37" customFormat="1">
      <c r="A4" s="36" t="s">
        <v>151</v>
      </c>
    </row>
    <row r="5" spans="1:19" ht="32.25" customHeight="1">
      <c r="A5" s="38" t="s">
        <v>27</v>
      </c>
      <c r="B5" s="38" t="s">
        <v>28</v>
      </c>
      <c r="C5" s="38" t="s">
        <v>36</v>
      </c>
      <c r="H5" s="39"/>
      <c r="I5" s="39"/>
      <c r="J5" s="39"/>
      <c r="K5" s="39"/>
      <c r="L5" s="39"/>
      <c r="M5" s="39"/>
      <c r="N5" s="39"/>
      <c r="O5" s="39"/>
      <c r="P5" s="39"/>
      <c r="Q5" s="39"/>
      <c r="R5" s="39"/>
      <c r="S5" s="39"/>
    </row>
    <row r="6" spans="1:19" ht="18" customHeight="1">
      <c r="A6" s="116">
        <v>44652</v>
      </c>
      <c r="B6" s="117" t="s">
        <v>2</v>
      </c>
      <c r="C6" s="118" t="s">
        <v>263</v>
      </c>
      <c r="E6" s="39"/>
      <c r="F6" s="39"/>
      <c r="G6" s="39"/>
      <c r="H6" s="39"/>
      <c r="I6" s="39"/>
      <c r="J6" s="39"/>
      <c r="K6" s="39"/>
      <c r="L6" s="39"/>
      <c r="M6" s="39"/>
      <c r="N6" s="39"/>
      <c r="O6" s="39"/>
      <c r="P6" s="39"/>
      <c r="Q6" s="39"/>
      <c r="R6" s="39"/>
      <c r="S6" s="39"/>
    </row>
    <row r="8" spans="1:19" ht="75">
      <c r="A8" s="31" t="s">
        <v>194</v>
      </c>
      <c r="B8" s="41" t="s">
        <v>196</v>
      </c>
      <c r="C8" s="41" t="s">
        <v>197</v>
      </c>
      <c r="D8" s="41" t="s">
        <v>198</v>
      </c>
      <c r="E8" s="41" t="s">
        <v>199</v>
      </c>
    </row>
    <row r="9" spans="1:19" ht="105">
      <c r="A9" s="42" t="s">
        <v>2</v>
      </c>
      <c r="B9" s="43">
        <v>36716</v>
      </c>
      <c r="C9" s="43">
        <v>31432</v>
      </c>
      <c r="D9" s="43">
        <f>ROUND((100*(36716-31432)/31432),2)</f>
        <v>16.809999999999999</v>
      </c>
      <c r="E9" s="43" t="s">
        <v>264</v>
      </c>
    </row>
    <row r="10" spans="1:19">
      <c r="A10" s="42"/>
      <c r="B10" s="43"/>
      <c r="C10" s="43"/>
      <c r="D10" s="43"/>
      <c r="E10" s="43"/>
    </row>
    <row r="11" spans="1:19">
      <c r="A11" s="42"/>
      <c r="B11" s="43"/>
      <c r="C11" s="43"/>
      <c r="D11" s="43"/>
      <c r="E11" s="43"/>
    </row>
    <row r="12" spans="1:19">
      <c r="A12" s="42"/>
      <c r="B12" s="43"/>
      <c r="C12" s="43"/>
      <c r="D12" s="43"/>
      <c r="E12" s="43"/>
    </row>
    <row r="13" spans="1:19">
      <c r="A13" s="42"/>
      <c r="B13" s="43"/>
      <c r="C13" s="43"/>
      <c r="D13" s="43"/>
      <c r="E13" s="43"/>
    </row>
    <row r="14" spans="1:19">
      <c r="A14" s="42"/>
      <c r="B14" s="43"/>
      <c r="C14" s="43"/>
      <c r="D14" s="43"/>
      <c r="E14" s="43"/>
    </row>
    <row r="15" spans="1:19">
      <c r="A15" s="42"/>
      <c r="B15" s="43"/>
      <c r="C15" s="43"/>
      <c r="D15" s="43"/>
      <c r="E15" s="43"/>
    </row>
    <row r="16" spans="1:19">
      <c r="A16" s="42"/>
      <c r="B16" s="43"/>
      <c r="C16" s="43"/>
      <c r="D16" s="43"/>
      <c r="E16" s="43"/>
    </row>
    <row r="17" spans="1:19" s="44" customFormat="1" ht="14.25"/>
    <row r="18" spans="1:19" s="44" customFormat="1" ht="17.25">
      <c r="A18" s="38" t="s">
        <v>254</v>
      </c>
      <c r="B18" s="156" t="s">
        <v>195</v>
      </c>
      <c r="C18" s="157"/>
      <c r="D18" s="157"/>
      <c r="E18" s="157"/>
      <c r="F18" s="157"/>
      <c r="G18" s="157"/>
      <c r="H18" s="157"/>
      <c r="I18" s="157"/>
      <c r="J18" s="157"/>
      <c r="K18" s="157"/>
      <c r="L18" s="157"/>
      <c r="M18" s="157"/>
      <c r="N18" s="157"/>
      <c r="O18" s="157"/>
      <c r="P18" s="157"/>
      <c r="Q18" s="157"/>
      <c r="R18" s="157"/>
      <c r="S18" s="157"/>
    </row>
    <row r="19" spans="1:19" s="44" customFormat="1" ht="93.5" customHeight="1">
      <c r="A19" s="40" t="s">
        <v>262</v>
      </c>
      <c r="B19" s="153" t="s">
        <v>239</v>
      </c>
      <c r="C19" s="155"/>
      <c r="D19" s="158" t="s">
        <v>257</v>
      </c>
      <c r="E19" s="159"/>
      <c r="F19" s="153" t="s">
        <v>235</v>
      </c>
      <c r="G19" s="155"/>
      <c r="H19" s="153" t="s">
        <v>236</v>
      </c>
      <c r="I19" s="155"/>
      <c r="J19" s="153" t="s">
        <v>238</v>
      </c>
      <c r="K19" s="155"/>
      <c r="L19" s="153" t="s">
        <v>237</v>
      </c>
      <c r="M19" s="155"/>
      <c r="N19" s="158" t="s">
        <v>240</v>
      </c>
      <c r="O19" s="159"/>
      <c r="P19" s="158" t="s">
        <v>241</v>
      </c>
      <c r="Q19" s="159"/>
      <c r="R19" s="158" t="s">
        <v>242</v>
      </c>
      <c r="S19" s="159"/>
    </row>
    <row r="20" spans="1:19" s="44" customFormat="1" ht="75">
      <c r="A20" s="31" t="s">
        <v>194</v>
      </c>
      <c r="B20" s="29" t="s">
        <v>258</v>
      </c>
      <c r="C20" s="29" t="s">
        <v>189</v>
      </c>
      <c r="D20" s="29" t="s">
        <v>258</v>
      </c>
      <c r="E20" s="29" t="s">
        <v>189</v>
      </c>
      <c r="F20" s="29" t="s">
        <v>258</v>
      </c>
      <c r="G20" s="29" t="s">
        <v>189</v>
      </c>
      <c r="H20" s="29" t="s">
        <v>258</v>
      </c>
      <c r="I20" s="29" t="s">
        <v>189</v>
      </c>
      <c r="J20" s="29" t="s">
        <v>258</v>
      </c>
      <c r="K20" s="29" t="s">
        <v>189</v>
      </c>
      <c r="L20" s="29" t="s">
        <v>258</v>
      </c>
      <c r="M20" s="29" t="s">
        <v>189</v>
      </c>
      <c r="N20" s="29" t="s">
        <v>258</v>
      </c>
      <c r="O20" s="29" t="s">
        <v>189</v>
      </c>
      <c r="P20" s="29" t="s">
        <v>258</v>
      </c>
      <c r="Q20" s="29" t="s">
        <v>189</v>
      </c>
      <c r="R20" s="29" t="s">
        <v>258</v>
      </c>
      <c r="S20" s="29" t="s">
        <v>189</v>
      </c>
    </row>
    <row r="21" spans="1:19" s="44" customFormat="1" ht="15">
      <c r="A21" s="42" t="s">
        <v>2</v>
      </c>
      <c r="B21" s="51">
        <v>8154</v>
      </c>
      <c r="C21" s="51">
        <v>56</v>
      </c>
      <c r="D21" s="51">
        <v>1135</v>
      </c>
      <c r="E21" s="51">
        <v>0</v>
      </c>
      <c r="F21" s="45">
        <v>9709</v>
      </c>
      <c r="G21" s="45">
        <v>3679</v>
      </c>
      <c r="H21" s="45">
        <v>194</v>
      </c>
      <c r="I21" s="45">
        <v>31</v>
      </c>
      <c r="J21" s="45">
        <v>4202</v>
      </c>
      <c r="K21" s="45">
        <v>285</v>
      </c>
      <c r="L21">
        <v>10313</v>
      </c>
      <c r="M21" s="45">
        <v>106</v>
      </c>
      <c r="N21" s="45">
        <v>0</v>
      </c>
      <c r="O21" s="45">
        <v>0</v>
      </c>
      <c r="P21" s="45">
        <v>655</v>
      </c>
      <c r="Q21" s="45">
        <v>8</v>
      </c>
      <c r="R21" s="45">
        <v>3895</v>
      </c>
      <c r="S21" s="45">
        <v>961</v>
      </c>
    </row>
    <row r="22" spans="1:19" s="44" customFormat="1" ht="15">
      <c r="A22" s="42"/>
      <c r="B22" s="45"/>
      <c r="C22" s="45"/>
      <c r="D22" s="45"/>
      <c r="E22" s="45"/>
      <c r="F22" s="45"/>
      <c r="G22" s="45"/>
      <c r="H22" s="45"/>
      <c r="I22" s="45"/>
      <c r="J22" s="45"/>
      <c r="K22" s="45"/>
      <c r="L22" s="45"/>
      <c r="M22" s="45"/>
      <c r="N22" s="45"/>
      <c r="O22" s="45"/>
      <c r="P22" s="45"/>
      <c r="Q22" s="45"/>
      <c r="R22" s="45"/>
      <c r="S22" s="45"/>
    </row>
    <row r="23" spans="1:19" s="44" customFormat="1" ht="15">
      <c r="A23" s="42"/>
      <c r="B23" s="45"/>
      <c r="C23" s="45"/>
      <c r="D23" s="45"/>
      <c r="E23" s="45"/>
      <c r="F23" s="45"/>
      <c r="G23" s="45"/>
      <c r="H23" s="45"/>
      <c r="I23" s="45"/>
      <c r="J23" s="45"/>
      <c r="K23" s="45"/>
      <c r="L23" s="45"/>
      <c r="M23" s="45"/>
      <c r="N23" s="45"/>
      <c r="O23" s="45"/>
      <c r="P23" s="45"/>
      <c r="Q23" s="45"/>
      <c r="R23" s="45"/>
      <c r="S23" s="45"/>
    </row>
    <row r="24" spans="1:19" s="44" customFormat="1" ht="15">
      <c r="A24" s="42"/>
      <c r="B24" s="45"/>
      <c r="C24" s="45"/>
      <c r="D24" s="45"/>
      <c r="E24" s="45"/>
      <c r="F24" s="45"/>
      <c r="G24" s="45"/>
      <c r="H24" s="45"/>
      <c r="I24" s="45"/>
      <c r="J24" s="45"/>
      <c r="K24" s="45"/>
      <c r="L24" s="45"/>
      <c r="M24" s="45"/>
      <c r="N24" s="45"/>
      <c r="O24" s="45"/>
      <c r="P24" s="45"/>
      <c r="Q24" s="45"/>
      <c r="R24" s="45"/>
      <c r="S24" s="45"/>
    </row>
    <row r="25" spans="1:19" s="44" customFormat="1" ht="15">
      <c r="A25" s="42"/>
      <c r="B25" s="45"/>
      <c r="C25" s="45"/>
      <c r="D25" s="45"/>
      <c r="E25" s="45"/>
      <c r="F25" s="45"/>
      <c r="G25" s="45"/>
      <c r="H25" s="45"/>
      <c r="I25" s="45"/>
      <c r="J25" s="45"/>
      <c r="K25" s="45"/>
      <c r="L25" s="45"/>
      <c r="M25" s="45"/>
      <c r="N25" s="45"/>
      <c r="O25" s="45"/>
      <c r="P25" s="45"/>
      <c r="Q25" s="45"/>
      <c r="R25" s="45"/>
      <c r="S25" s="45"/>
    </row>
    <row r="26" spans="1:19" s="44" customFormat="1" ht="15">
      <c r="A26" s="42"/>
      <c r="B26" s="45"/>
      <c r="C26" s="45"/>
      <c r="D26" s="45"/>
      <c r="E26" s="45"/>
      <c r="F26" s="45"/>
      <c r="G26" s="45"/>
      <c r="H26" s="45"/>
      <c r="I26" s="45"/>
      <c r="J26" s="45"/>
      <c r="K26" s="45"/>
      <c r="L26" s="45"/>
      <c r="M26" s="45"/>
      <c r="N26" s="45"/>
      <c r="O26" s="45"/>
      <c r="P26" s="45"/>
      <c r="Q26" s="45"/>
      <c r="R26" s="45"/>
      <c r="S26" s="45"/>
    </row>
    <row r="27" spans="1:19" s="44" customFormat="1" ht="15">
      <c r="A27" s="42"/>
      <c r="B27" s="45"/>
      <c r="C27" s="45"/>
      <c r="D27" s="45"/>
      <c r="E27" s="45"/>
      <c r="F27" s="45"/>
      <c r="G27" s="45"/>
      <c r="H27" s="45"/>
      <c r="I27" s="45"/>
      <c r="J27" s="45"/>
      <c r="K27" s="45"/>
      <c r="L27" s="45"/>
      <c r="M27" s="45"/>
      <c r="N27" s="45"/>
      <c r="O27" s="45"/>
      <c r="P27" s="45"/>
      <c r="Q27" s="45"/>
      <c r="R27" s="45"/>
      <c r="S27" s="45"/>
    </row>
    <row r="28" spans="1:19" s="44" customFormat="1" ht="15">
      <c r="A28" s="42"/>
      <c r="B28" s="45"/>
      <c r="C28" s="45"/>
      <c r="D28" s="45"/>
      <c r="E28" s="45"/>
      <c r="F28" s="45"/>
      <c r="G28" s="45"/>
      <c r="H28" s="45"/>
      <c r="I28" s="45"/>
      <c r="J28" s="45"/>
      <c r="K28" s="45"/>
      <c r="L28" s="45"/>
      <c r="M28" s="45"/>
      <c r="N28" s="45"/>
      <c r="O28" s="45"/>
      <c r="P28" s="45"/>
      <c r="Q28" s="45"/>
      <c r="R28" s="45"/>
      <c r="S28" s="45"/>
    </row>
    <row r="29" spans="1:19" s="47" customFormat="1" ht="15">
      <c r="A29" s="46" t="s">
        <v>47</v>
      </c>
    </row>
    <row r="30" spans="1:19">
      <c r="A30" s="48" t="s">
        <v>191</v>
      </c>
      <c r="B30" s="47"/>
      <c r="C30" s="47"/>
      <c r="D30" s="47"/>
      <c r="E30" s="47"/>
      <c r="F30" s="47"/>
      <c r="G30" s="47"/>
    </row>
    <row r="31" spans="1:19">
      <c r="A31" s="30" t="s">
        <v>33</v>
      </c>
      <c r="B31" s="47"/>
      <c r="C31" s="47"/>
      <c r="D31" s="47"/>
      <c r="E31" s="47"/>
      <c r="F31" s="47"/>
      <c r="G31" s="47"/>
    </row>
    <row r="32" spans="1:19">
      <c r="A32" s="30" t="s">
        <v>178</v>
      </c>
      <c r="B32" s="47"/>
      <c r="C32" s="47"/>
      <c r="D32" s="47"/>
      <c r="E32" s="47"/>
      <c r="F32" s="47"/>
      <c r="G32" s="47"/>
    </row>
    <row r="33" spans="1:20">
      <c r="A33" s="30" t="s">
        <v>177</v>
      </c>
      <c r="B33" s="47"/>
      <c r="C33" s="47"/>
      <c r="D33" s="47"/>
      <c r="E33" s="47"/>
      <c r="F33" s="47"/>
      <c r="G33" s="47"/>
    </row>
    <row r="34" spans="1:20">
      <c r="A34" s="30" t="s">
        <v>188</v>
      </c>
      <c r="B34" s="47"/>
      <c r="C34" s="47"/>
      <c r="D34" s="47"/>
      <c r="E34" s="47"/>
      <c r="F34" s="47"/>
      <c r="G34" s="47"/>
    </row>
    <row r="35" spans="1:20">
      <c r="A35" s="30" t="s">
        <v>260</v>
      </c>
      <c r="B35" s="47"/>
      <c r="C35" s="47"/>
      <c r="D35" s="47"/>
      <c r="E35" s="47"/>
      <c r="F35" s="47"/>
      <c r="G35" s="47"/>
    </row>
    <row r="36" spans="1:20">
      <c r="A36" s="115" t="s">
        <v>259</v>
      </c>
      <c r="B36" s="47"/>
      <c r="C36" s="47"/>
      <c r="D36" s="47"/>
      <c r="E36" s="47"/>
      <c r="F36" s="47"/>
      <c r="G36" s="47"/>
    </row>
    <row r="37" spans="1:20">
      <c r="A37" s="30" t="s">
        <v>256</v>
      </c>
    </row>
    <row r="38" spans="1:20">
      <c r="A38" s="112"/>
    </row>
    <row r="39" spans="1:20">
      <c r="A39" s="30"/>
      <c r="B39" s="47"/>
      <c r="C39" s="47"/>
      <c r="D39" s="47"/>
      <c r="E39" s="47"/>
      <c r="F39" s="47"/>
      <c r="G39" s="47"/>
    </row>
    <row r="40" spans="1:20" s="37" customFormat="1">
      <c r="A40" s="36" t="s">
        <v>152</v>
      </c>
    </row>
    <row r="41" spans="1:20" ht="45">
      <c r="A41" s="49" t="s">
        <v>27</v>
      </c>
      <c r="B41" s="38" t="s">
        <v>28</v>
      </c>
      <c r="C41" s="38" t="s">
        <v>200</v>
      </c>
      <c r="J41" s="47"/>
      <c r="K41" s="47"/>
      <c r="L41" s="47"/>
      <c r="M41" s="47"/>
      <c r="N41" s="47"/>
      <c r="O41" s="47"/>
      <c r="P41" s="47"/>
      <c r="Q41" s="47"/>
      <c r="R41" s="47"/>
      <c r="S41" s="47"/>
      <c r="T41" s="39"/>
    </row>
    <row r="42" spans="1:20" ht="18" customHeight="1">
      <c r="A42" s="116">
        <v>44652</v>
      </c>
      <c r="B42" s="117" t="s">
        <v>2</v>
      </c>
      <c r="C42" s="118" t="s">
        <v>263</v>
      </c>
      <c r="J42" s="47"/>
      <c r="K42" s="47"/>
      <c r="L42" s="47"/>
      <c r="M42" s="47"/>
      <c r="N42" s="47"/>
      <c r="O42" s="47"/>
      <c r="P42" s="47"/>
      <c r="Q42" s="47"/>
      <c r="R42" s="47"/>
    </row>
    <row r="43" spans="1:20" ht="15.7" customHeight="1">
      <c r="C43" s="153" t="s">
        <v>48</v>
      </c>
      <c r="D43" s="154"/>
      <c r="E43" s="154"/>
      <c r="F43" s="154"/>
      <c r="G43" s="155"/>
      <c r="H43" s="153" t="s">
        <v>186</v>
      </c>
      <c r="I43" s="154"/>
      <c r="J43" s="154"/>
      <c r="K43" s="154"/>
      <c r="L43" s="154"/>
      <c r="M43" s="154"/>
      <c r="N43" s="154"/>
      <c r="O43" s="154"/>
      <c r="P43" s="154"/>
      <c r="Q43" s="154"/>
      <c r="R43" s="155"/>
    </row>
    <row r="44" spans="1:20" ht="75">
      <c r="A44" s="31" t="s">
        <v>49</v>
      </c>
      <c r="B44" s="31" t="s">
        <v>56</v>
      </c>
      <c r="C44" s="29" t="s">
        <v>201</v>
      </c>
      <c r="D44" s="29" t="s">
        <v>202</v>
      </c>
      <c r="E44" s="29" t="s">
        <v>203</v>
      </c>
      <c r="F44" s="29" t="s">
        <v>204</v>
      </c>
      <c r="G44" s="50" t="s">
        <v>205</v>
      </c>
      <c r="H44" s="29" t="s">
        <v>206</v>
      </c>
      <c r="I44" s="29" t="s">
        <v>133</v>
      </c>
      <c r="J44" s="50" t="s">
        <v>207</v>
      </c>
      <c r="K44" s="29" t="s">
        <v>208</v>
      </c>
      <c r="L44" s="29" t="s">
        <v>131</v>
      </c>
      <c r="M44" s="50" t="s">
        <v>209</v>
      </c>
      <c r="N44" s="29" t="s">
        <v>210</v>
      </c>
      <c r="O44" s="29" t="s">
        <v>109</v>
      </c>
      <c r="P44" s="111"/>
      <c r="Q44" s="111"/>
      <c r="R44" s="50" t="s">
        <v>211</v>
      </c>
    </row>
    <row r="45" spans="1:20">
      <c r="A45" s="119" t="s">
        <v>265</v>
      </c>
      <c r="B45" s="119" t="s">
        <v>266</v>
      </c>
      <c r="C45" s="45" t="s">
        <v>267</v>
      </c>
      <c r="D45" s="45">
        <v>8.2129999999999992</v>
      </c>
      <c r="E45" s="45" t="s">
        <v>268</v>
      </c>
      <c r="F45" s="45" t="s">
        <v>269</v>
      </c>
      <c r="G45" s="45">
        <f>ROUND((100*(8141-461)/461),2)</f>
        <v>1665.94</v>
      </c>
      <c r="H45" s="117" t="s">
        <v>270</v>
      </c>
      <c r="I45" s="117" t="s">
        <v>270</v>
      </c>
      <c r="J45" s="117" t="s">
        <v>270</v>
      </c>
      <c r="K45" s="117" t="s">
        <v>270</v>
      </c>
      <c r="L45" s="117" t="s">
        <v>270</v>
      </c>
      <c r="M45" s="117" t="s">
        <v>270</v>
      </c>
      <c r="N45" s="117" t="s">
        <v>270</v>
      </c>
      <c r="O45" s="117" t="s">
        <v>270</v>
      </c>
      <c r="P45" s="117"/>
      <c r="Q45" s="45"/>
      <c r="R45" s="45" t="s">
        <v>270</v>
      </c>
    </row>
    <row r="46" spans="1:20">
      <c r="A46" s="51"/>
      <c r="B46" s="51"/>
      <c r="C46" s="45"/>
      <c r="D46" s="45"/>
      <c r="E46" s="45"/>
      <c r="F46" s="45"/>
      <c r="G46" s="45"/>
      <c r="H46" s="45"/>
      <c r="I46" s="45"/>
      <c r="J46" s="45"/>
      <c r="K46" s="45"/>
      <c r="L46" s="45"/>
      <c r="M46" s="45"/>
      <c r="N46" s="45"/>
      <c r="O46" s="45"/>
      <c r="P46" s="45"/>
      <c r="Q46" s="45"/>
      <c r="R46" s="45"/>
    </row>
    <row r="47" spans="1:20">
      <c r="A47" s="51"/>
      <c r="B47" s="51"/>
      <c r="C47" s="45"/>
      <c r="D47" s="45"/>
      <c r="E47" s="45"/>
      <c r="F47" s="45"/>
      <c r="G47" s="45"/>
      <c r="H47" s="45"/>
      <c r="I47" s="45"/>
      <c r="J47" s="45"/>
      <c r="K47" s="45"/>
      <c r="L47" s="45"/>
      <c r="M47" s="45"/>
      <c r="N47" s="45"/>
      <c r="O47" s="45"/>
      <c r="P47" s="45"/>
      <c r="Q47" s="45"/>
      <c r="R47" s="45"/>
    </row>
    <row r="48" spans="1:20" ht="14" customHeight="1">
      <c r="A48" s="30" t="s">
        <v>184</v>
      </c>
      <c r="B48" s="52"/>
      <c r="C48" s="53"/>
      <c r="D48" s="53"/>
      <c r="E48" s="53"/>
      <c r="F48" s="53"/>
      <c r="G48" s="53"/>
      <c r="H48" s="53"/>
      <c r="I48" s="53"/>
      <c r="J48" s="53"/>
      <c r="K48" s="53"/>
      <c r="L48" s="53"/>
      <c r="M48" s="53"/>
      <c r="N48" s="53"/>
      <c r="O48" s="53"/>
      <c r="P48" s="53"/>
      <c r="Q48" s="53"/>
      <c r="R48" s="53"/>
    </row>
    <row r="49" spans="1:3" s="47" customFormat="1" ht="15">
      <c r="A49" s="30" t="s">
        <v>185</v>
      </c>
      <c r="B49" s="30"/>
      <c r="C49" s="30"/>
    </row>
    <row r="50" spans="1:3" s="47" customFormat="1" ht="15">
      <c r="A50" s="30" t="s">
        <v>182</v>
      </c>
      <c r="B50" s="30"/>
      <c r="C50" s="30"/>
    </row>
    <row r="51" spans="1:3" s="47" customFormat="1" ht="15">
      <c r="A51" s="30" t="s">
        <v>183</v>
      </c>
      <c r="B51" s="30"/>
      <c r="C51" s="30"/>
    </row>
    <row r="52" spans="1:3" s="47" customFormat="1" ht="15">
      <c r="A52" s="30"/>
      <c r="B52" s="30"/>
      <c r="C52" s="30"/>
    </row>
    <row r="55" spans="1:3">
      <c r="A55" s="54" t="s">
        <v>110</v>
      </c>
      <c r="B55" s="55"/>
      <c r="C55" s="56"/>
    </row>
    <row r="56" spans="1:3" s="34" customFormat="1" ht="42.5" customHeight="1">
      <c r="A56" s="57" t="s">
        <v>173</v>
      </c>
      <c r="B56" s="57" t="s">
        <v>297</v>
      </c>
      <c r="C56" s="58"/>
    </row>
    <row r="57" spans="1:3" s="34" customFormat="1" ht="67.8" customHeight="1">
      <c r="A57" s="57" t="s">
        <v>161</v>
      </c>
      <c r="B57" s="57" t="s">
        <v>298</v>
      </c>
      <c r="C57" s="58"/>
    </row>
  </sheetData>
  <mergeCells count="12">
    <mergeCell ref="C43:G43"/>
    <mergeCell ref="H43:R43"/>
    <mergeCell ref="B18:S18"/>
    <mergeCell ref="B19:C19"/>
    <mergeCell ref="D19:E19"/>
    <mergeCell ref="F19:G19"/>
    <mergeCell ref="H19:I19"/>
    <mergeCell ref="J19:K19"/>
    <mergeCell ref="L19:M19"/>
    <mergeCell ref="N19:O19"/>
    <mergeCell ref="P19:Q19"/>
    <mergeCell ref="R19:S19"/>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T56"/>
  <sheetViews>
    <sheetView topLeftCell="A56" zoomScale="85" zoomScaleNormal="85" workbookViewId="0">
      <selection activeCell="B56" sqref="B56"/>
    </sheetView>
  </sheetViews>
  <sheetFormatPr defaultColWidth="8.9296875" defaultRowHeight="15.75"/>
  <cols>
    <col min="1" max="1" width="17.06640625" style="34" customWidth="1"/>
    <col min="2" max="2" width="18.33203125" style="34" customWidth="1"/>
    <col min="3" max="3" width="17.59765625" style="34" customWidth="1"/>
    <col min="4" max="4" width="21.46484375" style="34" customWidth="1"/>
    <col min="5" max="5" width="14.33203125" style="34" customWidth="1"/>
    <col min="6" max="6" width="14.59765625" style="34" bestFit="1" customWidth="1"/>
    <col min="7" max="7" width="22.59765625" style="34" customWidth="1"/>
    <col min="8" max="8" width="15.53125" style="34" customWidth="1"/>
    <col min="9" max="9" width="17.9296875" style="34" customWidth="1"/>
    <col min="10" max="10" width="14.46484375" style="34" customWidth="1"/>
    <col min="11" max="11" width="15.53125" style="34" customWidth="1"/>
    <col min="12" max="13" width="15.19921875" style="34" customWidth="1"/>
    <col min="14" max="14" width="15.06640625" style="34" customWidth="1"/>
    <col min="15" max="15" width="14.9296875" style="34" customWidth="1"/>
    <col min="16" max="16" width="15.19921875" style="34" customWidth="1"/>
    <col min="17" max="17" width="15.06640625" style="34" customWidth="1"/>
    <col min="18" max="18" width="16.06640625" style="34" customWidth="1"/>
    <col min="19" max="19" width="17.59765625" style="34" customWidth="1"/>
    <col min="20" max="20" width="14.33203125" style="34" customWidth="1"/>
    <col min="21" max="21" width="17.59765625" style="34" customWidth="1"/>
    <col min="22" max="16384" width="8.9296875" style="34"/>
  </cols>
  <sheetData>
    <row r="1" spans="1:13" ht="17.25">
      <c r="A1" s="59" t="s">
        <v>153</v>
      </c>
      <c r="B1" s="59"/>
      <c r="C1" s="59"/>
      <c r="D1" s="60"/>
      <c r="E1" s="60"/>
      <c r="F1" s="60"/>
      <c r="G1" s="60"/>
      <c r="H1" s="60"/>
      <c r="I1" s="60"/>
      <c r="J1" s="60"/>
      <c r="K1" s="60"/>
      <c r="L1" s="60"/>
      <c r="M1" s="60"/>
    </row>
    <row r="2" spans="1:13" ht="17.25">
      <c r="A2" s="18" t="s">
        <v>127</v>
      </c>
      <c r="B2" s="59"/>
      <c r="C2" s="59"/>
      <c r="D2" s="60"/>
      <c r="E2" s="60"/>
      <c r="F2" s="60"/>
      <c r="G2" s="60"/>
      <c r="H2" s="60"/>
      <c r="I2" s="60"/>
      <c r="J2" s="60"/>
      <c r="K2" s="60"/>
      <c r="L2" s="60"/>
      <c r="M2" s="60"/>
    </row>
    <row r="3" spans="1:13" s="35" customFormat="1" ht="15">
      <c r="A3" s="18" t="s">
        <v>125</v>
      </c>
    </row>
    <row r="4" spans="1:13" s="37" customFormat="1">
      <c r="A4" s="36" t="s">
        <v>154</v>
      </c>
    </row>
    <row r="5" spans="1:13" ht="60" customHeight="1">
      <c r="A5" s="38" t="s">
        <v>27</v>
      </c>
      <c r="B5" s="38" t="s">
        <v>28</v>
      </c>
      <c r="C5" s="61" t="s">
        <v>212</v>
      </c>
      <c r="D5" s="61" t="s">
        <v>213</v>
      </c>
      <c r="F5" s="20"/>
      <c r="G5" s="20"/>
      <c r="H5" s="20"/>
      <c r="I5" s="20"/>
      <c r="J5" s="20"/>
      <c r="K5" s="20"/>
      <c r="L5" s="20"/>
      <c r="M5" s="20"/>
    </row>
    <row r="6" spans="1:13" s="62" customFormat="1" ht="26.45" customHeight="1">
      <c r="A6" s="120">
        <v>44652</v>
      </c>
      <c r="B6" s="121" t="s">
        <v>2</v>
      </c>
      <c r="C6" s="121">
        <v>247</v>
      </c>
      <c r="D6" s="121">
        <v>259</v>
      </c>
      <c r="F6" s="63"/>
      <c r="G6" s="63"/>
      <c r="H6" s="63"/>
      <c r="I6" s="63"/>
      <c r="J6" s="63"/>
      <c r="K6" s="63"/>
      <c r="L6" s="63"/>
      <c r="M6" s="63"/>
    </row>
    <row r="7" spans="1:13">
      <c r="A7" s="20"/>
      <c r="B7" s="20"/>
      <c r="C7" s="20"/>
      <c r="D7" s="20"/>
      <c r="E7" s="20"/>
      <c r="F7" s="20"/>
      <c r="G7" s="20"/>
    </row>
    <row r="8" spans="1:13" ht="75">
      <c r="A8" s="31" t="s">
        <v>194</v>
      </c>
      <c r="B8" s="64" t="s">
        <v>58</v>
      </c>
      <c r="C8" s="64" t="s">
        <v>57</v>
      </c>
      <c r="D8" s="64" t="s">
        <v>140</v>
      </c>
      <c r="E8" s="65" t="s">
        <v>175</v>
      </c>
      <c r="F8" s="65" t="s">
        <v>176</v>
      </c>
      <c r="G8" s="41" t="s">
        <v>214</v>
      </c>
      <c r="H8" s="41" t="s">
        <v>215</v>
      </c>
    </row>
    <row r="9" spans="1:13">
      <c r="A9" s="122" t="s">
        <v>2</v>
      </c>
      <c r="B9" s="122" t="s">
        <v>271</v>
      </c>
      <c r="C9" s="122" t="s">
        <v>272</v>
      </c>
      <c r="D9" s="122" t="s">
        <v>273</v>
      </c>
      <c r="E9" s="123">
        <v>245</v>
      </c>
      <c r="F9" s="123">
        <v>245</v>
      </c>
      <c r="G9" s="123">
        <v>0</v>
      </c>
      <c r="H9" s="124">
        <v>19</v>
      </c>
    </row>
    <row r="10" spans="1:13">
      <c r="A10" s="122" t="s">
        <v>2</v>
      </c>
      <c r="B10" s="122" t="s">
        <v>274</v>
      </c>
      <c r="C10" s="122" t="s">
        <v>272</v>
      </c>
      <c r="D10" s="122" t="s">
        <v>273</v>
      </c>
      <c r="E10" s="123">
        <v>1</v>
      </c>
      <c r="F10" s="123">
        <v>1</v>
      </c>
      <c r="G10" s="123">
        <v>0</v>
      </c>
      <c r="H10" s="124">
        <v>237</v>
      </c>
    </row>
    <row r="11" spans="1:13">
      <c r="A11" s="122" t="s">
        <v>2</v>
      </c>
      <c r="B11" t="s">
        <v>275</v>
      </c>
      <c r="C11" s="125">
        <v>43837</v>
      </c>
      <c r="D11" s="122" t="s">
        <v>273</v>
      </c>
      <c r="E11" s="123">
        <v>1</v>
      </c>
      <c r="F11" s="123">
        <v>1</v>
      </c>
      <c r="G11" s="123">
        <v>0</v>
      </c>
      <c r="H11" s="124" t="s">
        <v>276</v>
      </c>
    </row>
    <row r="12" spans="1:13">
      <c r="A12" s="122" t="s">
        <v>2</v>
      </c>
      <c r="B12" s="122" t="s">
        <v>277</v>
      </c>
      <c r="C12" s="125">
        <v>44562</v>
      </c>
      <c r="D12" s="122" t="s">
        <v>278</v>
      </c>
      <c r="E12" s="123">
        <v>259</v>
      </c>
      <c r="F12" s="123">
        <v>258</v>
      </c>
      <c r="G12" s="123">
        <f>ROUND(100*((259-258)/258),2)</f>
        <v>0.39</v>
      </c>
      <c r="H12" s="124" t="s">
        <v>270</v>
      </c>
    </row>
    <row r="13" spans="1:13">
      <c r="A13" s="66"/>
      <c r="B13" s="66"/>
      <c r="C13" s="66"/>
      <c r="D13" s="66"/>
      <c r="E13" s="67"/>
      <c r="F13" s="67"/>
      <c r="G13" s="67"/>
      <c r="H13" s="67"/>
    </row>
    <row r="14" spans="1:13">
      <c r="A14" s="66"/>
      <c r="B14" s="66"/>
      <c r="C14" s="66"/>
      <c r="D14" s="66"/>
      <c r="E14" s="67"/>
      <c r="F14" s="67"/>
      <c r="G14" s="67"/>
      <c r="H14" s="67"/>
    </row>
    <row r="15" spans="1:13">
      <c r="A15" s="66"/>
      <c r="B15" s="66"/>
      <c r="C15" s="66"/>
      <c r="D15" s="66"/>
      <c r="E15" s="67"/>
      <c r="F15" s="67"/>
      <c r="G15" s="67"/>
      <c r="H15" s="67"/>
    </row>
    <row r="16" spans="1:13">
      <c r="A16" s="66"/>
      <c r="B16" s="66"/>
      <c r="C16" s="66"/>
      <c r="D16" s="66"/>
      <c r="E16" s="67"/>
      <c r="F16" s="67"/>
      <c r="G16" s="67"/>
      <c r="H16" s="67"/>
    </row>
    <row r="17" spans="1:20" s="44" customFormat="1" ht="14.25"/>
    <row r="18" spans="1:20" s="44" customFormat="1" ht="17.25">
      <c r="A18" s="38" t="s">
        <v>254</v>
      </c>
      <c r="B18" s="156" t="s">
        <v>195</v>
      </c>
      <c r="C18" s="157"/>
      <c r="D18" s="157"/>
      <c r="E18" s="157"/>
      <c r="F18" s="157"/>
      <c r="G18" s="157"/>
      <c r="H18" s="157"/>
      <c r="I18" s="157"/>
      <c r="J18" s="157"/>
      <c r="K18" s="157"/>
      <c r="L18" s="157"/>
      <c r="M18" s="157"/>
      <c r="N18" s="157"/>
      <c r="O18" s="157"/>
      <c r="P18" s="157"/>
      <c r="Q18" s="157"/>
      <c r="R18" s="157"/>
      <c r="S18" s="157"/>
    </row>
    <row r="19" spans="1:20" s="44" customFormat="1" ht="88.05" customHeight="1">
      <c r="A19" s="40" t="s">
        <v>255</v>
      </c>
      <c r="B19" s="153" t="s">
        <v>239</v>
      </c>
      <c r="C19" s="155"/>
      <c r="D19" s="158" t="s">
        <v>257</v>
      </c>
      <c r="E19" s="159"/>
      <c r="F19" s="153" t="s">
        <v>235</v>
      </c>
      <c r="G19" s="155"/>
      <c r="H19" s="153" t="s">
        <v>236</v>
      </c>
      <c r="I19" s="155"/>
      <c r="J19" s="153" t="s">
        <v>238</v>
      </c>
      <c r="K19" s="155"/>
      <c r="L19" s="153" t="s">
        <v>237</v>
      </c>
      <c r="M19" s="155"/>
      <c r="N19" s="158" t="s">
        <v>240</v>
      </c>
      <c r="O19" s="159"/>
      <c r="P19" s="158" t="s">
        <v>241</v>
      </c>
      <c r="Q19" s="159"/>
      <c r="R19" s="158" t="s">
        <v>242</v>
      </c>
      <c r="S19" s="159"/>
    </row>
    <row r="20" spans="1:20" s="44" customFormat="1" ht="75">
      <c r="A20" s="31" t="s">
        <v>194</v>
      </c>
      <c r="B20" s="29" t="s">
        <v>258</v>
      </c>
      <c r="C20" s="29" t="s">
        <v>189</v>
      </c>
      <c r="D20" s="29" t="s">
        <v>258</v>
      </c>
      <c r="E20" s="29" t="s">
        <v>189</v>
      </c>
      <c r="F20" s="29" t="s">
        <v>258</v>
      </c>
      <c r="G20" s="29" t="s">
        <v>189</v>
      </c>
      <c r="H20" s="29" t="s">
        <v>258</v>
      </c>
      <c r="I20" s="29" t="s">
        <v>189</v>
      </c>
      <c r="J20" s="29" t="s">
        <v>258</v>
      </c>
      <c r="K20" s="29" t="s">
        <v>189</v>
      </c>
      <c r="L20" s="29" t="s">
        <v>258</v>
      </c>
      <c r="M20" s="29" t="s">
        <v>189</v>
      </c>
      <c r="N20" s="29" t="s">
        <v>258</v>
      </c>
      <c r="O20" s="29" t="s">
        <v>189</v>
      </c>
      <c r="P20" s="29" t="s">
        <v>258</v>
      </c>
      <c r="Q20" s="29" t="s">
        <v>189</v>
      </c>
      <c r="R20" s="29" t="s">
        <v>258</v>
      </c>
      <c r="S20" s="29" t="s">
        <v>189</v>
      </c>
    </row>
    <row r="21" spans="1:20" s="44" customFormat="1" ht="15">
      <c r="A21" s="122" t="s">
        <v>2</v>
      </c>
      <c r="B21" s="119">
        <v>119</v>
      </c>
      <c r="C21" s="119">
        <v>0</v>
      </c>
      <c r="D21" s="119">
        <v>2</v>
      </c>
      <c r="E21" s="119">
        <v>0</v>
      </c>
      <c r="F21" s="119">
        <v>6</v>
      </c>
      <c r="G21" s="119">
        <v>0</v>
      </c>
      <c r="H21" s="119">
        <v>9</v>
      </c>
      <c r="I21" s="119">
        <v>0</v>
      </c>
      <c r="J21" s="119">
        <v>59</v>
      </c>
      <c r="K21" s="119">
        <v>0</v>
      </c>
      <c r="L21" s="119">
        <v>42</v>
      </c>
      <c r="M21" s="119">
        <v>0</v>
      </c>
      <c r="N21" s="119">
        <v>0</v>
      </c>
      <c r="O21" s="119">
        <v>0</v>
      </c>
      <c r="P21" s="119">
        <v>0</v>
      </c>
      <c r="Q21" s="119">
        <v>0</v>
      </c>
      <c r="R21" s="119">
        <v>8</v>
      </c>
      <c r="S21" s="119">
        <v>0</v>
      </c>
      <c r="T21" t="s">
        <v>271</v>
      </c>
    </row>
    <row r="22" spans="1:20" s="44" customFormat="1" ht="15">
      <c r="A22" s="122" t="s">
        <v>2</v>
      </c>
      <c r="B22" s="119">
        <v>1</v>
      </c>
      <c r="C22" s="119">
        <v>0</v>
      </c>
      <c r="D22" s="119">
        <v>1</v>
      </c>
      <c r="E22" s="119">
        <v>0</v>
      </c>
      <c r="F22" s="119">
        <v>1</v>
      </c>
      <c r="G22" s="119">
        <v>0</v>
      </c>
      <c r="H22" s="119">
        <v>1</v>
      </c>
      <c r="I22" s="119">
        <v>0</v>
      </c>
      <c r="J22" s="119">
        <v>1</v>
      </c>
      <c r="K22" s="119">
        <v>0</v>
      </c>
      <c r="L22" s="119">
        <v>1</v>
      </c>
      <c r="M22" s="119">
        <v>0</v>
      </c>
      <c r="N22" s="119">
        <v>0</v>
      </c>
      <c r="O22" s="119">
        <v>0</v>
      </c>
      <c r="P22" s="119">
        <v>0</v>
      </c>
      <c r="Q22" s="119">
        <v>0</v>
      </c>
      <c r="R22" s="119">
        <v>0</v>
      </c>
      <c r="S22" s="119">
        <v>0</v>
      </c>
      <c r="T22" t="s">
        <v>274</v>
      </c>
    </row>
    <row r="23" spans="1:20" s="44" customFormat="1" ht="15">
      <c r="A23" s="122" t="s">
        <v>2</v>
      </c>
      <c r="B23" s="119">
        <v>24</v>
      </c>
      <c r="C23" s="119">
        <v>0</v>
      </c>
      <c r="D23" s="119">
        <v>15</v>
      </c>
      <c r="E23" s="119">
        <f>ROUND(100*((15-15)/15),2)</f>
        <v>0</v>
      </c>
      <c r="F23" s="119">
        <v>14</v>
      </c>
      <c r="G23" s="119">
        <f>ROUND(100*((14-14)/14),2)</f>
        <v>0</v>
      </c>
      <c r="H23" s="119">
        <v>23</v>
      </c>
      <c r="I23" s="119">
        <f>ROUND(100*((23-23)/23),2)</f>
        <v>0</v>
      </c>
      <c r="J23" s="119">
        <v>135</v>
      </c>
      <c r="K23" s="119">
        <v>0</v>
      </c>
      <c r="L23" s="119">
        <v>40</v>
      </c>
      <c r="M23" s="119">
        <f>ROUND(100*((40-39)/39),2)</f>
        <v>2.56</v>
      </c>
      <c r="N23" s="119">
        <v>0</v>
      </c>
      <c r="O23" s="119">
        <f>ROUND(100*((8-8)/8),2)</f>
        <v>0</v>
      </c>
      <c r="P23" s="119">
        <v>8</v>
      </c>
      <c r="Q23" s="119">
        <f>ROUND(100*((8-8)/8),2)</f>
        <v>0</v>
      </c>
      <c r="R23" s="119">
        <v>0</v>
      </c>
      <c r="S23" s="119">
        <v>0</v>
      </c>
      <c r="T23" t="s">
        <v>277</v>
      </c>
    </row>
    <row r="24" spans="1:20" s="44" customFormat="1" ht="15">
      <c r="A24" s="42"/>
      <c r="B24" s="45"/>
      <c r="C24" s="45"/>
      <c r="D24" s="45"/>
      <c r="E24" s="45"/>
      <c r="F24" s="45"/>
      <c r="G24" s="45"/>
      <c r="H24" s="45"/>
      <c r="I24" s="45"/>
      <c r="J24" s="45"/>
      <c r="K24" s="45"/>
      <c r="L24" s="45"/>
      <c r="M24" s="45"/>
      <c r="N24" s="45"/>
      <c r="O24" s="45"/>
      <c r="P24" s="45"/>
      <c r="Q24" s="45"/>
      <c r="R24" s="45"/>
      <c r="S24" s="45"/>
    </row>
    <row r="25" spans="1:20" s="44" customFormat="1" ht="15">
      <c r="A25" s="42"/>
      <c r="B25" s="45"/>
      <c r="C25" s="45"/>
      <c r="D25" s="45"/>
      <c r="E25" s="45"/>
      <c r="F25" s="45"/>
      <c r="G25" s="45"/>
      <c r="H25" s="45"/>
      <c r="I25" s="45"/>
      <c r="J25" s="45"/>
      <c r="K25" s="45"/>
      <c r="L25" s="45"/>
      <c r="M25" s="45"/>
      <c r="N25" s="45"/>
      <c r="O25" s="45"/>
      <c r="P25" s="45"/>
      <c r="Q25" s="45"/>
      <c r="R25" s="45"/>
      <c r="S25" s="45"/>
    </row>
    <row r="26" spans="1:20" s="44" customFormat="1" ht="15">
      <c r="A26" s="42"/>
      <c r="B26" s="45"/>
      <c r="C26" s="45"/>
      <c r="D26" s="45"/>
      <c r="E26" s="45"/>
      <c r="F26" s="45"/>
      <c r="G26" s="45"/>
      <c r="H26" s="45"/>
      <c r="I26" s="45"/>
      <c r="J26" s="45"/>
      <c r="K26" s="45"/>
      <c r="L26" s="45"/>
      <c r="M26" s="45"/>
      <c r="N26" s="45"/>
      <c r="O26" s="45"/>
      <c r="P26" s="45"/>
      <c r="Q26" s="45"/>
      <c r="R26" s="45"/>
      <c r="S26" s="45"/>
    </row>
    <row r="27" spans="1:20" s="44" customFormat="1" ht="15">
      <c r="A27" s="42"/>
      <c r="B27" s="45"/>
      <c r="C27" s="45"/>
      <c r="D27" s="45"/>
      <c r="E27" s="45"/>
      <c r="F27" s="45"/>
      <c r="G27" s="45"/>
      <c r="H27" s="45"/>
      <c r="I27" s="45"/>
      <c r="J27" s="45"/>
      <c r="K27" s="45"/>
      <c r="L27" s="45"/>
      <c r="M27" s="45"/>
      <c r="N27" s="45"/>
      <c r="O27" s="45"/>
      <c r="P27" s="45"/>
      <c r="Q27" s="45"/>
      <c r="R27" s="45"/>
      <c r="S27" s="45"/>
    </row>
    <row r="28" spans="1:20" s="44" customFormat="1" ht="15">
      <c r="A28" s="42"/>
      <c r="B28" s="45"/>
      <c r="C28" s="45"/>
      <c r="D28" s="45"/>
      <c r="E28" s="45"/>
      <c r="F28" s="45"/>
      <c r="G28" s="45"/>
      <c r="H28" s="45"/>
      <c r="I28" s="45"/>
      <c r="J28" s="45"/>
      <c r="K28" s="45"/>
      <c r="L28" s="45"/>
      <c r="M28" s="45"/>
      <c r="N28" s="45"/>
      <c r="O28" s="45"/>
      <c r="P28" s="45"/>
      <c r="Q28" s="45"/>
      <c r="R28" s="45"/>
      <c r="S28" s="45"/>
    </row>
    <row r="29" spans="1:20">
      <c r="A29" s="68" t="s">
        <v>139</v>
      </c>
      <c r="B29" s="68"/>
      <c r="C29" s="68"/>
      <c r="D29" s="69"/>
      <c r="E29" s="69"/>
      <c r="F29" s="69"/>
      <c r="G29" s="69"/>
      <c r="H29" s="69"/>
      <c r="I29" s="69"/>
      <c r="J29" s="69"/>
      <c r="K29" s="69"/>
      <c r="L29" s="69"/>
      <c r="M29" s="69"/>
    </row>
    <row r="30" spans="1:20">
      <c r="A30" s="68" t="s">
        <v>33</v>
      </c>
      <c r="B30" s="68"/>
      <c r="C30" s="68"/>
      <c r="D30" s="69"/>
      <c r="E30" s="69"/>
      <c r="F30" s="69"/>
      <c r="G30" s="69"/>
      <c r="H30" s="69"/>
      <c r="I30" s="69"/>
      <c r="J30" s="69"/>
      <c r="K30" s="69"/>
      <c r="L30" s="69"/>
      <c r="M30" s="69"/>
    </row>
    <row r="31" spans="1:20">
      <c r="A31" s="30" t="s">
        <v>178</v>
      </c>
      <c r="B31" s="68"/>
      <c r="C31" s="68"/>
      <c r="D31" s="69"/>
      <c r="E31" s="69"/>
      <c r="F31" s="69"/>
      <c r="G31" s="69"/>
      <c r="H31" s="69"/>
      <c r="I31" s="69"/>
      <c r="J31" s="69"/>
      <c r="K31" s="69"/>
      <c r="L31" s="69"/>
      <c r="M31" s="69"/>
    </row>
    <row r="32" spans="1:20">
      <c r="A32" s="30" t="s">
        <v>177</v>
      </c>
    </row>
    <row r="33" spans="1:17" s="33" customFormat="1">
      <c r="A33" s="68" t="s">
        <v>174</v>
      </c>
      <c r="B33" s="47"/>
      <c r="C33" s="47"/>
      <c r="D33" s="47"/>
    </row>
    <row r="34" spans="1:17">
      <c r="A34" s="30" t="s">
        <v>261</v>
      </c>
      <c r="B34" s="68"/>
      <c r="C34" s="68"/>
      <c r="D34" s="69"/>
      <c r="E34" s="69"/>
      <c r="F34" s="69"/>
      <c r="G34" s="69"/>
      <c r="H34" s="69"/>
      <c r="I34" s="69"/>
      <c r="J34" s="69"/>
      <c r="K34" s="69"/>
      <c r="L34" s="69"/>
      <c r="M34" s="69"/>
    </row>
    <row r="35" spans="1:17">
      <c r="A35" s="115" t="s">
        <v>259</v>
      </c>
      <c r="B35" s="68"/>
      <c r="C35" s="68"/>
      <c r="D35" s="69"/>
      <c r="E35" s="69"/>
      <c r="F35" s="69"/>
      <c r="G35" s="69"/>
      <c r="H35" s="69"/>
      <c r="I35" s="69"/>
      <c r="J35" s="69"/>
      <c r="K35" s="69"/>
      <c r="L35" s="69"/>
      <c r="M35" s="69"/>
    </row>
    <row r="36" spans="1:17">
      <c r="A36" s="30" t="s">
        <v>256</v>
      </c>
    </row>
    <row r="37" spans="1:17">
      <c r="A37" s="30"/>
    </row>
    <row r="39" spans="1:17" s="70" customFormat="1" ht="15.7" customHeight="1">
      <c r="A39" s="36" t="s">
        <v>155</v>
      </c>
    </row>
    <row r="40" spans="1:17" ht="30">
      <c r="A40" s="49" t="s">
        <v>27</v>
      </c>
      <c r="B40" s="38" t="s">
        <v>28</v>
      </c>
      <c r="C40" s="38" t="s">
        <v>200</v>
      </c>
      <c r="D40" s="69"/>
      <c r="E40" s="69"/>
      <c r="F40" s="69"/>
      <c r="G40" s="69"/>
      <c r="H40" s="69"/>
      <c r="I40" s="69"/>
      <c r="J40" s="69"/>
      <c r="K40" s="20"/>
      <c r="L40" s="20"/>
      <c r="M40" s="60"/>
    </row>
    <row r="41" spans="1:17">
      <c r="A41" s="120">
        <v>44652</v>
      </c>
      <c r="B41" s="121" t="s">
        <v>2</v>
      </c>
      <c r="C41" s="117" t="s">
        <v>279</v>
      </c>
      <c r="D41" s="69"/>
      <c r="E41" s="69"/>
      <c r="F41" s="69"/>
      <c r="G41" s="69"/>
      <c r="H41" s="69"/>
      <c r="I41" s="69"/>
      <c r="J41" s="60"/>
      <c r="K41" s="60"/>
      <c r="M41" s="60"/>
    </row>
    <row r="42" spans="1:17" ht="30">
      <c r="D42" s="72" t="s">
        <v>50</v>
      </c>
      <c r="E42" s="73"/>
      <c r="F42" s="73"/>
      <c r="G42" s="73"/>
      <c r="H42" s="74"/>
      <c r="I42" s="72" t="s">
        <v>186</v>
      </c>
      <c r="J42" s="73"/>
      <c r="K42" s="73"/>
      <c r="L42" s="73"/>
      <c r="M42" s="73"/>
      <c r="N42" s="73"/>
      <c r="O42" s="73"/>
      <c r="P42" s="73"/>
      <c r="Q42" s="74"/>
    </row>
    <row r="43" spans="1:17" ht="60">
      <c r="A43" s="31" t="s">
        <v>49</v>
      </c>
      <c r="B43" s="31" t="s">
        <v>56</v>
      </c>
      <c r="C43" s="31" t="s">
        <v>55</v>
      </c>
      <c r="D43" s="29" t="s">
        <v>201</v>
      </c>
      <c r="E43" s="29" t="s">
        <v>202</v>
      </c>
      <c r="F43" s="29" t="s">
        <v>216</v>
      </c>
      <c r="G43" s="29" t="s">
        <v>217</v>
      </c>
      <c r="H43" s="50" t="s">
        <v>218</v>
      </c>
      <c r="I43" s="29" t="s">
        <v>206</v>
      </c>
      <c r="J43" s="29" t="s">
        <v>133</v>
      </c>
      <c r="K43" s="50" t="s">
        <v>219</v>
      </c>
      <c r="L43" s="29" t="s">
        <v>208</v>
      </c>
      <c r="M43" s="29" t="s">
        <v>131</v>
      </c>
      <c r="N43" s="50" t="s">
        <v>220</v>
      </c>
      <c r="O43" s="29" t="s">
        <v>210</v>
      </c>
      <c r="P43" s="29" t="s">
        <v>109</v>
      </c>
      <c r="Q43" s="50" t="s">
        <v>221</v>
      </c>
    </row>
    <row r="44" spans="1:17" ht="30">
      <c r="A44" s="119" t="s">
        <v>280</v>
      </c>
      <c r="B44" s="119" t="s">
        <v>281</v>
      </c>
      <c r="C44" s="119" t="s">
        <v>282</v>
      </c>
      <c r="D44" s="117" t="s">
        <v>283</v>
      </c>
      <c r="E44" s="130">
        <v>1337</v>
      </c>
      <c r="F44" s="130" t="s">
        <v>303</v>
      </c>
      <c r="G44" s="130" t="s">
        <v>302</v>
      </c>
      <c r="H44" s="130">
        <f>ROUND(100*((10630-15620)/15620),2)</f>
        <v>-31.95</v>
      </c>
      <c r="I44" s="45"/>
      <c r="J44" s="45"/>
      <c r="K44" s="45"/>
      <c r="L44" s="130">
        <f>8448159</f>
        <v>8448159</v>
      </c>
      <c r="M44" s="130">
        <v>6799292</v>
      </c>
      <c r="N44" s="130">
        <f>ROUND(100*((8448159-6799292)/6799292),2)</f>
        <v>24.25</v>
      </c>
      <c r="O44" s="130">
        <v>45195</v>
      </c>
      <c r="P44" s="130">
        <v>43104</v>
      </c>
      <c r="Q44" s="130">
        <f>ROUND(100*((45195-43104)/43104),2)</f>
        <v>4.8499999999999996</v>
      </c>
    </row>
    <row r="45" spans="1:17" ht="30">
      <c r="A45" s="119" t="s">
        <v>280</v>
      </c>
      <c r="B45" s="119" t="s">
        <v>271</v>
      </c>
      <c r="C45" s="119" t="s">
        <v>282</v>
      </c>
      <c r="D45" s="117" t="s">
        <v>284</v>
      </c>
      <c r="E45" s="130">
        <v>42</v>
      </c>
      <c r="F45" s="130" t="s">
        <v>301</v>
      </c>
      <c r="G45" s="130" t="s">
        <v>300</v>
      </c>
      <c r="H45" s="130">
        <f>ROUND(100*((602-588)/588),2)</f>
        <v>2.38</v>
      </c>
      <c r="I45" s="45"/>
      <c r="J45" s="45"/>
      <c r="K45" s="45"/>
      <c r="L45" s="119" t="s">
        <v>286</v>
      </c>
      <c r="M45" s="119" t="s">
        <v>286</v>
      </c>
      <c r="N45" s="119" t="s">
        <v>286</v>
      </c>
      <c r="O45" s="117"/>
      <c r="P45" s="119" t="s">
        <v>286</v>
      </c>
      <c r="Q45" s="119" t="s">
        <v>286</v>
      </c>
    </row>
    <row r="46" spans="1:17" ht="30">
      <c r="A46" s="119" t="s">
        <v>280</v>
      </c>
      <c r="B46" s="126" t="s">
        <v>275</v>
      </c>
      <c r="C46" s="119" t="s">
        <v>282</v>
      </c>
      <c r="D46" s="117" t="s">
        <v>285</v>
      </c>
      <c r="E46" s="45"/>
      <c r="F46" s="45"/>
      <c r="G46" s="45"/>
      <c r="H46" s="45"/>
      <c r="I46" s="45"/>
      <c r="J46" s="45"/>
      <c r="K46" s="45"/>
      <c r="L46" s="117" t="s">
        <v>286</v>
      </c>
      <c r="M46" s="117"/>
      <c r="N46" s="119" t="s">
        <v>286</v>
      </c>
      <c r="O46" s="117"/>
      <c r="P46" s="117"/>
      <c r="Q46" s="117"/>
    </row>
    <row r="47" spans="1:17">
      <c r="A47" s="30" t="s">
        <v>184</v>
      </c>
      <c r="B47" s="68"/>
      <c r="C47" s="69"/>
      <c r="D47" s="69"/>
      <c r="E47" s="69"/>
      <c r="F47" s="69"/>
      <c r="G47" s="69"/>
      <c r="H47" s="69"/>
      <c r="I47" s="69"/>
      <c r="J47" s="69"/>
      <c r="K47" s="69"/>
      <c r="M47" s="69"/>
    </row>
    <row r="48" spans="1:17">
      <c r="A48" s="30" t="s">
        <v>185</v>
      </c>
      <c r="B48" s="68"/>
      <c r="C48" s="69"/>
      <c r="D48" s="69"/>
      <c r="E48" s="69"/>
      <c r="F48" s="69"/>
      <c r="G48" s="69"/>
      <c r="H48" s="69"/>
      <c r="I48" s="69"/>
      <c r="J48" s="69"/>
      <c r="K48" s="69"/>
      <c r="L48" s="69"/>
      <c r="M48" s="69"/>
    </row>
    <row r="49" spans="1:13">
      <c r="A49" s="30" t="s">
        <v>182</v>
      </c>
      <c r="B49" s="68"/>
      <c r="C49" s="69"/>
      <c r="D49" s="69"/>
      <c r="E49" s="69"/>
      <c r="F49" s="69"/>
      <c r="G49" s="69"/>
      <c r="H49" s="69"/>
      <c r="I49" s="69"/>
      <c r="J49" s="69"/>
      <c r="K49" s="69"/>
      <c r="L49" s="69"/>
      <c r="M49" s="69"/>
    </row>
    <row r="50" spans="1:13">
      <c r="A50" s="30" t="s">
        <v>183</v>
      </c>
      <c r="B50" s="68"/>
      <c r="C50" s="69"/>
      <c r="D50" s="69"/>
      <c r="E50" s="69"/>
      <c r="F50" s="69"/>
      <c r="G50" s="69"/>
      <c r="H50" s="69"/>
      <c r="I50" s="69"/>
      <c r="J50" s="69"/>
      <c r="K50" s="69"/>
      <c r="L50" s="69"/>
      <c r="M50" s="69"/>
    </row>
    <row r="51" spans="1:13">
      <c r="A51" s="30"/>
      <c r="B51" s="68"/>
      <c r="C51" s="69"/>
      <c r="D51" s="69"/>
      <c r="E51" s="69"/>
      <c r="F51" s="69"/>
      <c r="G51" s="69"/>
      <c r="H51" s="69"/>
      <c r="I51" s="69"/>
      <c r="J51" s="69"/>
      <c r="K51" s="69"/>
      <c r="L51" s="69"/>
      <c r="M51" s="69"/>
    </row>
    <row r="52" spans="1:13">
      <c r="A52" s="68"/>
      <c r="D52" s="76"/>
      <c r="E52" s="76"/>
      <c r="F52" s="76"/>
      <c r="G52" s="76"/>
      <c r="H52" s="76"/>
      <c r="I52" s="76"/>
      <c r="J52" s="76"/>
      <c r="K52" s="76"/>
      <c r="L52" s="76"/>
      <c r="M52" s="76"/>
    </row>
    <row r="53" spans="1:13">
      <c r="A53" s="68"/>
      <c r="D53" s="69"/>
      <c r="E53" s="69"/>
      <c r="F53" s="69"/>
      <c r="G53" s="69"/>
      <c r="H53" s="69"/>
      <c r="I53" s="69"/>
      <c r="J53" s="69"/>
      <c r="K53" s="69"/>
      <c r="L53" s="69"/>
      <c r="M53" s="69"/>
    </row>
    <row r="54" spans="1:13">
      <c r="A54" s="54" t="s">
        <v>110</v>
      </c>
      <c r="B54" s="56"/>
      <c r="C54" s="77"/>
    </row>
    <row r="55" spans="1:13" ht="165">
      <c r="A55" s="57" t="s">
        <v>162</v>
      </c>
      <c r="B55" s="57" t="s">
        <v>299</v>
      </c>
      <c r="C55" s="69"/>
    </row>
    <row r="56" spans="1:13" ht="261.39999999999998" customHeight="1">
      <c r="A56" s="57" t="s">
        <v>163</v>
      </c>
      <c r="B56" s="57" t="s">
        <v>304</v>
      </c>
      <c r="C56" s="69"/>
    </row>
  </sheetData>
  <mergeCells count="10">
    <mergeCell ref="P19:Q19"/>
    <mergeCell ref="B18:S18"/>
    <mergeCell ref="R19:S19"/>
    <mergeCell ref="L19:M19"/>
    <mergeCell ref="N19:O19"/>
    <mergeCell ref="B19:C19"/>
    <mergeCell ref="D19:E19"/>
    <mergeCell ref="F19:G19"/>
    <mergeCell ref="H19:I19"/>
    <mergeCell ref="J19:K1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31"/>
  <sheetViews>
    <sheetView topLeftCell="A22" zoomScale="70" zoomScaleNormal="70" workbookViewId="0">
      <selection activeCell="B30" sqref="B30"/>
    </sheetView>
  </sheetViews>
  <sheetFormatPr defaultColWidth="9.06640625" defaultRowHeight="15.75"/>
  <cols>
    <col min="1" max="1" width="19.59765625" style="22" customWidth="1"/>
    <col min="2" max="2" width="18.59765625" style="22" customWidth="1"/>
    <col min="3" max="3" width="16.9296875" style="22" customWidth="1"/>
    <col min="4" max="6" width="15.46484375" style="22" customWidth="1"/>
    <col min="7" max="8" width="16.06640625" style="22" customWidth="1"/>
    <col min="9" max="9" width="16.19921875" style="22" customWidth="1"/>
    <col min="10" max="13" width="22.59765625" style="22" customWidth="1"/>
    <col min="14" max="14" width="28.796875" style="22" customWidth="1"/>
    <col min="15" max="15" width="26.265625" style="22" customWidth="1"/>
    <col min="16" max="16384" width="9.06640625" style="22"/>
  </cols>
  <sheetData>
    <row r="1" spans="1:15" s="6" customFormat="1" ht="17.25">
      <c r="A1" s="59" t="s">
        <v>227</v>
      </c>
      <c r="B1" s="5"/>
    </row>
    <row r="2" spans="1:15" s="6" customFormat="1">
      <c r="A2" s="18" t="s">
        <v>119</v>
      </c>
    </row>
    <row r="3" spans="1:15" s="6" customFormat="1" ht="17.25">
      <c r="A3" s="18" t="s">
        <v>116</v>
      </c>
      <c r="B3" s="5"/>
    </row>
    <row r="4" spans="1:15" s="17" customFormat="1" ht="15">
      <c r="A4" s="18" t="s">
        <v>125</v>
      </c>
    </row>
    <row r="5" spans="1:15">
      <c r="A5" s="38" t="s">
        <v>27</v>
      </c>
      <c r="B5" s="38" t="s">
        <v>28</v>
      </c>
      <c r="C5" s="34"/>
      <c r="D5" s="34"/>
      <c r="E5" s="34"/>
      <c r="F5" s="34"/>
      <c r="G5" s="34"/>
      <c r="H5" s="34"/>
      <c r="I5" s="34"/>
      <c r="J5" s="34"/>
      <c r="K5" s="34"/>
      <c r="L5" s="34"/>
      <c r="M5" s="34"/>
      <c r="N5" s="34"/>
      <c r="O5" s="23"/>
    </row>
    <row r="6" spans="1:15">
      <c r="A6" s="131">
        <v>44652</v>
      </c>
      <c r="B6" s="11" t="s">
        <v>2</v>
      </c>
      <c r="C6" s="34"/>
      <c r="D6" s="34"/>
      <c r="E6" s="34"/>
      <c r="F6" s="34"/>
      <c r="G6" s="34"/>
      <c r="H6" s="34"/>
      <c r="I6" s="34"/>
      <c r="J6" s="34"/>
      <c r="K6" s="34"/>
      <c r="L6" s="34"/>
      <c r="M6" s="34"/>
      <c r="N6" s="34"/>
      <c r="O6" s="23"/>
    </row>
    <row r="7" spans="1:15" ht="60">
      <c r="A7" s="31" t="s">
        <v>23</v>
      </c>
      <c r="B7" s="29" t="s">
        <v>102</v>
      </c>
      <c r="C7" s="29" t="s">
        <v>22</v>
      </c>
      <c r="D7" s="29" t="s">
        <v>222</v>
      </c>
      <c r="E7" s="29" t="s">
        <v>344</v>
      </c>
      <c r="F7" s="29" t="s">
        <v>228</v>
      </c>
      <c r="G7" s="29" t="s">
        <v>122</v>
      </c>
      <c r="H7" s="29" t="s">
        <v>229</v>
      </c>
      <c r="I7" s="29" t="s">
        <v>225</v>
      </c>
      <c r="J7" s="29" t="s">
        <v>226</v>
      </c>
      <c r="K7" s="29" t="s">
        <v>192</v>
      </c>
      <c r="L7" s="29" t="s">
        <v>193</v>
      </c>
      <c r="M7" s="29" t="s">
        <v>230</v>
      </c>
      <c r="N7" s="29" t="s">
        <v>46</v>
      </c>
      <c r="O7" s="23"/>
    </row>
    <row r="8" spans="1:15" ht="30">
      <c r="A8" t="s">
        <v>327</v>
      </c>
      <c r="B8" t="s">
        <v>132</v>
      </c>
      <c r="C8" t="s">
        <v>68</v>
      </c>
      <c r="D8" t="s">
        <v>336</v>
      </c>
      <c r="E8">
        <v>31</v>
      </c>
      <c r="F8" s="71" t="s">
        <v>276</v>
      </c>
      <c r="G8" s="71" t="s">
        <v>345</v>
      </c>
      <c r="H8" s="71" t="s">
        <v>346</v>
      </c>
      <c r="I8" s="71" t="s">
        <v>347</v>
      </c>
      <c r="J8" t="s">
        <v>348</v>
      </c>
      <c r="K8" s="71" t="s">
        <v>276</v>
      </c>
      <c r="L8" s="71" t="s">
        <v>355</v>
      </c>
      <c r="M8" s="71" t="s">
        <v>356</v>
      </c>
      <c r="N8" s="71" t="s">
        <v>276</v>
      </c>
    </row>
    <row r="9" spans="1:15" ht="30">
      <c r="A9" t="s">
        <v>328</v>
      </c>
      <c r="B9" t="s">
        <v>129</v>
      </c>
      <c r="C9" t="s">
        <v>69</v>
      </c>
      <c r="D9" t="s">
        <v>337</v>
      </c>
      <c r="E9">
        <v>4565</v>
      </c>
      <c r="F9" s="71" t="s">
        <v>276</v>
      </c>
      <c r="G9" s="71" t="s">
        <v>345</v>
      </c>
      <c r="H9" s="71" t="s">
        <v>346</v>
      </c>
      <c r="I9" s="71" t="s">
        <v>347</v>
      </c>
      <c r="J9" t="s">
        <v>349</v>
      </c>
      <c r="K9" s="71" t="s">
        <v>276</v>
      </c>
      <c r="L9" s="71" t="s">
        <v>355</v>
      </c>
      <c r="M9" s="71" t="s">
        <v>356</v>
      </c>
      <c r="N9" s="71" t="s">
        <v>276</v>
      </c>
    </row>
    <row r="10" spans="1:15" ht="30">
      <c r="A10" t="s">
        <v>329</v>
      </c>
      <c r="B10" t="s">
        <v>129</v>
      </c>
      <c r="C10" t="s">
        <v>71</v>
      </c>
      <c r="D10" t="s">
        <v>338</v>
      </c>
      <c r="E10">
        <v>405</v>
      </c>
      <c r="F10" s="71" t="s">
        <v>276</v>
      </c>
      <c r="G10" s="71" t="s">
        <v>345</v>
      </c>
      <c r="H10" s="71" t="s">
        <v>346</v>
      </c>
      <c r="I10" s="71" t="s">
        <v>347</v>
      </c>
      <c r="J10" t="s">
        <v>350</v>
      </c>
      <c r="K10" s="71" t="s">
        <v>357</v>
      </c>
      <c r="L10" s="71" t="s">
        <v>355</v>
      </c>
      <c r="M10" s="71" t="s">
        <v>356</v>
      </c>
      <c r="N10" s="71" t="s">
        <v>276</v>
      </c>
    </row>
    <row r="11" spans="1:15" ht="30">
      <c r="A11" t="s">
        <v>330</v>
      </c>
      <c r="B11" t="s">
        <v>128</v>
      </c>
      <c r="C11" t="s">
        <v>73</v>
      </c>
      <c r="D11" t="s">
        <v>339</v>
      </c>
      <c r="E11">
        <v>2</v>
      </c>
      <c r="F11" s="71" t="s">
        <v>276</v>
      </c>
      <c r="G11" s="71" t="s">
        <v>345</v>
      </c>
      <c r="H11" s="71" t="s">
        <v>346</v>
      </c>
      <c r="I11" s="71" t="s">
        <v>347</v>
      </c>
      <c r="J11" t="s">
        <v>351</v>
      </c>
      <c r="K11" s="71" t="s">
        <v>276</v>
      </c>
      <c r="L11" s="71" t="s">
        <v>355</v>
      </c>
      <c r="M11" s="71" t="s">
        <v>356</v>
      </c>
      <c r="N11" s="71" t="s">
        <v>276</v>
      </c>
    </row>
    <row r="12" spans="1:15" ht="30">
      <c r="A12" t="s">
        <v>331</v>
      </c>
      <c r="B12" t="s">
        <v>129</v>
      </c>
      <c r="C12" t="s">
        <v>76</v>
      </c>
      <c r="D12" t="s">
        <v>340</v>
      </c>
      <c r="E12">
        <v>6</v>
      </c>
      <c r="F12" s="71" t="s">
        <v>276</v>
      </c>
      <c r="G12" s="71" t="s">
        <v>345</v>
      </c>
      <c r="H12" s="71" t="s">
        <v>346</v>
      </c>
      <c r="I12" s="71" t="s">
        <v>347</v>
      </c>
      <c r="J12" t="s">
        <v>352</v>
      </c>
      <c r="K12" s="71" t="s">
        <v>358</v>
      </c>
      <c r="L12" s="71" t="s">
        <v>355</v>
      </c>
      <c r="M12" s="71" t="s">
        <v>356</v>
      </c>
      <c r="N12" s="71" t="s">
        <v>276</v>
      </c>
    </row>
    <row r="13" spans="1:15" ht="30">
      <c r="A13" t="s">
        <v>332</v>
      </c>
      <c r="B13" t="s">
        <v>129</v>
      </c>
      <c r="C13" t="s">
        <v>96</v>
      </c>
      <c r="D13" t="s">
        <v>341</v>
      </c>
      <c r="E13">
        <v>1</v>
      </c>
      <c r="F13" s="71" t="s">
        <v>276</v>
      </c>
      <c r="G13" s="71" t="s">
        <v>345</v>
      </c>
      <c r="H13" s="71" t="s">
        <v>346</v>
      </c>
      <c r="I13" s="71" t="s">
        <v>347</v>
      </c>
      <c r="J13" t="s">
        <v>353</v>
      </c>
      <c r="K13" s="71" t="s">
        <v>276</v>
      </c>
      <c r="L13" s="71" t="s">
        <v>355</v>
      </c>
      <c r="M13" s="71" t="s">
        <v>356</v>
      </c>
      <c r="N13" s="71" t="s">
        <v>276</v>
      </c>
    </row>
    <row r="14" spans="1:15" ht="30">
      <c r="A14" t="s">
        <v>333</v>
      </c>
      <c r="B14" t="s">
        <v>128</v>
      </c>
      <c r="C14" t="s">
        <v>98</v>
      </c>
      <c r="D14" t="s">
        <v>342</v>
      </c>
      <c r="E14">
        <v>1</v>
      </c>
      <c r="F14" s="71" t="s">
        <v>276</v>
      </c>
      <c r="G14" s="71" t="s">
        <v>345</v>
      </c>
      <c r="H14" s="71" t="s">
        <v>346</v>
      </c>
      <c r="I14" s="71" t="s">
        <v>347</v>
      </c>
      <c r="J14" t="s">
        <v>353</v>
      </c>
      <c r="K14" s="71" t="s">
        <v>276</v>
      </c>
      <c r="L14" s="71" t="s">
        <v>355</v>
      </c>
      <c r="M14" s="71" t="s">
        <v>356</v>
      </c>
      <c r="N14" s="71" t="s">
        <v>276</v>
      </c>
    </row>
    <row r="15" spans="1:15" ht="30">
      <c r="A15" t="s">
        <v>334</v>
      </c>
      <c r="B15" t="s">
        <v>129</v>
      </c>
      <c r="C15" t="s">
        <v>98</v>
      </c>
      <c r="D15" t="s">
        <v>361</v>
      </c>
      <c r="E15">
        <v>270</v>
      </c>
      <c r="F15" s="71" t="s">
        <v>276</v>
      </c>
      <c r="G15" s="71" t="s">
        <v>345</v>
      </c>
      <c r="H15" s="71" t="s">
        <v>346</v>
      </c>
      <c r="I15" s="71" t="s">
        <v>347</v>
      </c>
      <c r="J15" t="s">
        <v>360</v>
      </c>
      <c r="K15" s="71" t="s">
        <v>276</v>
      </c>
      <c r="L15" s="71" t="s">
        <v>355</v>
      </c>
      <c r="M15" s="71" t="s">
        <v>356</v>
      </c>
      <c r="N15" s="71" t="s">
        <v>276</v>
      </c>
    </row>
    <row r="16" spans="1:15" ht="30">
      <c r="A16" t="s">
        <v>335</v>
      </c>
      <c r="B16" t="s">
        <v>128</v>
      </c>
      <c r="C16" t="s">
        <v>101</v>
      </c>
      <c r="D16" t="s">
        <v>343</v>
      </c>
      <c r="E16">
        <v>3</v>
      </c>
      <c r="F16" s="71" t="s">
        <v>276</v>
      </c>
      <c r="G16" s="71" t="s">
        <v>345</v>
      </c>
      <c r="H16" s="71" t="s">
        <v>346</v>
      </c>
      <c r="I16" s="71" t="s">
        <v>347</v>
      </c>
      <c r="J16" t="s">
        <v>354</v>
      </c>
      <c r="K16" s="71" t="s">
        <v>358</v>
      </c>
      <c r="L16" s="71" t="s">
        <v>355</v>
      </c>
      <c r="M16" s="71" t="s">
        <v>356</v>
      </c>
      <c r="N16" s="71" t="s">
        <v>276</v>
      </c>
    </row>
    <row r="17" spans="1:14">
      <c r="A17" s="66"/>
      <c r="B17" s="66"/>
      <c r="C17" s="71"/>
      <c r="D17" s="71"/>
      <c r="E17" s="71"/>
      <c r="F17" s="71"/>
      <c r="G17" s="71"/>
      <c r="H17" s="71"/>
      <c r="I17" s="71"/>
      <c r="J17" s="71"/>
      <c r="K17" s="71"/>
      <c r="L17" s="71"/>
      <c r="M17" s="71"/>
      <c r="N17" s="71"/>
    </row>
    <row r="18" spans="1:14" s="27" customFormat="1">
      <c r="A18" s="78" t="s">
        <v>103</v>
      </c>
      <c r="B18" s="78"/>
      <c r="C18" s="79"/>
      <c r="D18" s="79"/>
      <c r="E18" s="79"/>
      <c r="F18" s="79"/>
      <c r="G18" s="79"/>
      <c r="H18" s="79"/>
      <c r="I18" s="79"/>
      <c r="J18" s="79"/>
      <c r="K18" s="79"/>
      <c r="L18" s="79"/>
      <c r="M18" s="79"/>
      <c r="N18" s="79"/>
    </row>
    <row r="19" spans="1:14" s="27" customFormat="1">
      <c r="A19" s="78" t="s">
        <v>128</v>
      </c>
      <c r="B19" s="62"/>
      <c r="C19" s="79"/>
      <c r="D19" s="79"/>
      <c r="E19" s="79"/>
      <c r="F19" s="79"/>
      <c r="G19" s="79"/>
      <c r="H19" s="79"/>
      <c r="I19" s="79"/>
      <c r="J19" s="79"/>
      <c r="K19" s="79"/>
      <c r="L19" s="79"/>
      <c r="M19" s="79"/>
      <c r="N19" s="79"/>
    </row>
    <row r="20" spans="1:14" s="27" customFormat="1">
      <c r="A20" s="78" t="s">
        <v>129</v>
      </c>
      <c r="B20" s="62"/>
      <c r="C20" s="79"/>
      <c r="D20" s="79"/>
      <c r="E20" s="79"/>
      <c r="F20" s="79"/>
      <c r="G20" s="79"/>
      <c r="H20" s="79"/>
      <c r="I20" s="79"/>
      <c r="J20" s="79"/>
      <c r="K20" s="79"/>
      <c r="L20" s="79"/>
      <c r="M20" s="79"/>
      <c r="N20" s="79"/>
    </row>
    <row r="21" spans="1:14" s="27" customFormat="1">
      <c r="A21" s="78" t="s">
        <v>132</v>
      </c>
      <c r="B21" s="62"/>
      <c r="C21" s="79"/>
      <c r="D21" s="79"/>
      <c r="E21" s="79"/>
      <c r="F21" s="79"/>
      <c r="G21" s="79"/>
      <c r="H21" s="79"/>
      <c r="I21" s="79"/>
      <c r="J21" s="79"/>
      <c r="K21" s="79"/>
      <c r="L21" s="79"/>
      <c r="M21" s="79"/>
      <c r="N21" s="79"/>
    </row>
    <row r="22" spans="1:14" s="27" customFormat="1">
      <c r="A22" s="78" t="s">
        <v>130</v>
      </c>
      <c r="B22" s="62"/>
      <c r="C22" s="79"/>
      <c r="D22" s="79"/>
      <c r="E22" s="79"/>
      <c r="F22" s="79"/>
      <c r="G22" s="79"/>
      <c r="H22" s="79"/>
      <c r="I22" s="79"/>
      <c r="J22" s="79"/>
      <c r="K22" s="79"/>
      <c r="L22" s="79"/>
      <c r="M22" s="79"/>
      <c r="N22" s="79"/>
    </row>
    <row r="23" spans="1:14" s="27" customFormat="1">
      <c r="A23" s="78" t="s">
        <v>111</v>
      </c>
      <c r="B23" s="62"/>
      <c r="C23" s="79"/>
      <c r="D23" s="79"/>
      <c r="E23" s="79"/>
      <c r="F23" s="79"/>
      <c r="G23" s="79"/>
      <c r="H23" s="79"/>
      <c r="I23" s="79"/>
      <c r="J23" s="79"/>
      <c r="K23" s="79"/>
      <c r="L23" s="79"/>
      <c r="M23" s="79"/>
      <c r="N23" s="79"/>
    </row>
    <row r="24" spans="1:14" s="27" customFormat="1">
      <c r="A24" s="78" t="s">
        <v>223</v>
      </c>
      <c r="B24" s="62"/>
      <c r="C24" s="79"/>
      <c r="D24" s="79"/>
      <c r="E24" s="79"/>
      <c r="F24" s="79"/>
      <c r="G24" s="79"/>
      <c r="H24" s="79"/>
      <c r="I24" s="79"/>
      <c r="J24" s="79"/>
      <c r="K24" s="79"/>
      <c r="L24" s="79"/>
      <c r="M24" s="79"/>
      <c r="N24" s="79"/>
    </row>
    <row r="25" spans="1:14">
      <c r="A25" s="68" t="s">
        <v>224</v>
      </c>
      <c r="B25" s="34"/>
      <c r="C25" s="34"/>
      <c r="D25" s="34"/>
      <c r="E25" s="34"/>
      <c r="F25" s="34"/>
      <c r="G25" s="34"/>
      <c r="H25" s="34"/>
      <c r="I25" s="34"/>
      <c r="J25" s="34"/>
      <c r="K25" s="34"/>
      <c r="L25" s="34"/>
      <c r="M25" s="34"/>
      <c r="N25" s="34"/>
    </row>
    <row r="26" spans="1:14">
      <c r="A26" s="68" t="s">
        <v>231</v>
      </c>
      <c r="B26" s="34"/>
      <c r="C26" s="34"/>
      <c r="D26" s="34"/>
      <c r="E26" s="34"/>
      <c r="F26" s="34"/>
      <c r="G26" s="34"/>
      <c r="H26" s="34"/>
      <c r="I26" s="34"/>
      <c r="J26" s="34"/>
      <c r="K26" s="34"/>
      <c r="L26" s="34"/>
      <c r="M26" s="34"/>
      <c r="N26" s="34"/>
    </row>
    <row r="27" spans="1:14">
      <c r="A27" s="68"/>
      <c r="B27" s="34"/>
      <c r="C27" s="34"/>
      <c r="D27" s="34"/>
      <c r="E27" s="34"/>
      <c r="F27" s="34"/>
      <c r="G27" s="34"/>
      <c r="H27" s="34"/>
      <c r="I27" s="34"/>
      <c r="J27" s="34"/>
      <c r="K27" s="34"/>
      <c r="L27" s="34"/>
      <c r="M27" s="34"/>
      <c r="N27" s="34"/>
    </row>
    <row r="28" spans="1:14">
      <c r="A28" s="34"/>
      <c r="B28" s="34"/>
      <c r="C28" s="34"/>
      <c r="D28" s="34"/>
      <c r="E28" s="34"/>
      <c r="F28" s="34"/>
      <c r="G28" s="34"/>
      <c r="H28" s="34"/>
      <c r="I28" s="34"/>
      <c r="J28" s="34"/>
      <c r="K28" s="34"/>
      <c r="L28" s="34"/>
      <c r="M28" s="34"/>
      <c r="N28" s="34"/>
    </row>
    <row r="29" spans="1:14">
      <c r="A29" s="54" t="s">
        <v>110</v>
      </c>
      <c r="B29" s="55"/>
      <c r="C29" s="56"/>
      <c r="D29" s="34"/>
      <c r="E29" s="34"/>
      <c r="F29" s="34"/>
      <c r="G29" s="34"/>
      <c r="H29" s="34"/>
      <c r="I29" s="34"/>
      <c r="J29" s="34"/>
      <c r="K29" s="34"/>
      <c r="L29" s="34"/>
      <c r="M29" s="34"/>
      <c r="N29" s="34"/>
    </row>
    <row r="30" spans="1:14" ht="165">
      <c r="A30" s="80" t="s">
        <v>190</v>
      </c>
      <c r="B30" s="57" t="s">
        <v>359</v>
      </c>
      <c r="C30" s="34"/>
      <c r="D30" s="34"/>
      <c r="E30" s="34"/>
      <c r="F30" s="34"/>
      <c r="G30" s="34"/>
      <c r="H30" s="34"/>
      <c r="I30" s="34"/>
      <c r="J30" s="34"/>
      <c r="K30" s="34"/>
      <c r="L30" s="34"/>
      <c r="M30" s="34"/>
      <c r="N30" s="34"/>
    </row>
    <row r="31" spans="1:14">
      <c r="A31" s="25"/>
      <c r="B31" s="25"/>
      <c r="C31" s="21"/>
      <c r="D31" s="21"/>
      <c r="E31" s="21"/>
      <c r="F31" s="2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2"/>
  <sheetViews>
    <sheetView topLeftCell="A10" zoomScale="85" zoomScaleNormal="85" workbookViewId="0">
      <selection activeCell="B15" sqref="B15"/>
    </sheetView>
  </sheetViews>
  <sheetFormatPr defaultColWidth="9.06640625" defaultRowHeight="15"/>
  <cols>
    <col min="1" max="1" width="18.9296875" style="4" customWidth="1"/>
    <col min="2" max="2" width="24.19921875" style="4" customWidth="1"/>
    <col min="3" max="3" width="20.53125" style="4" customWidth="1"/>
    <col min="4" max="4" width="20.59765625" style="4" customWidth="1"/>
    <col min="5" max="5" width="21.06640625" style="4" customWidth="1"/>
    <col min="6" max="6" width="19.33203125" style="4" customWidth="1"/>
    <col min="7" max="7" width="25.33203125" style="4" customWidth="1"/>
    <col min="8" max="8" width="31.06640625" style="4" customWidth="1"/>
    <col min="9" max="9" width="23.796875" style="4" customWidth="1"/>
    <col min="10" max="16384" width="9.06640625" style="4"/>
  </cols>
  <sheetData>
    <row r="1" spans="1:7" ht="17.25">
      <c r="A1" s="88" t="s">
        <v>156</v>
      </c>
      <c r="B1" s="2"/>
    </row>
    <row r="2" spans="1:7" s="21" customFormat="1" ht="15.75">
      <c r="A2" s="18" t="s">
        <v>120</v>
      </c>
    </row>
    <row r="3" spans="1:7" s="21" customFormat="1" ht="15.75">
      <c r="A3" s="18" t="s">
        <v>121</v>
      </c>
    </row>
    <row r="4" spans="1:7" s="17" customFormat="1">
      <c r="A4" s="18" t="s">
        <v>125</v>
      </c>
    </row>
    <row r="5" spans="1:7">
      <c r="A5" s="38" t="s">
        <v>27</v>
      </c>
      <c r="B5" s="38" t="s">
        <v>28</v>
      </c>
      <c r="C5" s="69"/>
      <c r="D5" s="20"/>
      <c r="E5" s="20"/>
      <c r="F5" s="20"/>
      <c r="G5" s="8"/>
    </row>
    <row r="6" spans="1:7">
      <c r="A6" s="116">
        <v>44652</v>
      </c>
      <c r="B6" s="121" t="s">
        <v>2</v>
      </c>
      <c r="C6" s="69"/>
      <c r="D6" s="20"/>
      <c r="E6" s="20"/>
      <c r="F6" s="20"/>
      <c r="G6" s="8"/>
    </row>
    <row r="7" spans="1:7" ht="14.55" customHeight="1">
      <c r="A7" s="69"/>
      <c r="B7" s="153" t="s">
        <v>54</v>
      </c>
      <c r="C7" s="154"/>
      <c r="D7" s="155"/>
      <c r="E7" s="69"/>
      <c r="F7" s="69"/>
    </row>
    <row r="8" spans="1:7" ht="60">
      <c r="A8" s="31" t="s">
        <v>187</v>
      </c>
      <c r="B8" s="29" t="s">
        <v>29</v>
      </c>
      <c r="C8" s="29" t="s">
        <v>35</v>
      </c>
      <c r="D8" s="29" t="s">
        <v>34</v>
      </c>
      <c r="E8" s="107" t="s">
        <v>107</v>
      </c>
      <c r="F8" s="107" t="s">
        <v>115</v>
      </c>
    </row>
    <row r="9" spans="1:7" ht="57">
      <c r="A9" s="127" t="s">
        <v>265</v>
      </c>
      <c r="B9" s="128" t="s">
        <v>287</v>
      </c>
      <c r="C9" s="128" t="s">
        <v>288</v>
      </c>
      <c r="D9" s="122"/>
      <c r="E9" s="129" t="s">
        <v>276</v>
      </c>
      <c r="F9" s="129" t="s">
        <v>289</v>
      </c>
    </row>
    <row r="10" spans="1:7" ht="45">
      <c r="A10" s="127" t="s">
        <v>290</v>
      </c>
      <c r="B10" s="128" t="s">
        <v>291</v>
      </c>
      <c r="C10" s="128" t="s">
        <v>292</v>
      </c>
      <c r="D10" s="128" t="s">
        <v>293</v>
      </c>
      <c r="E10" s="129" t="s">
        <v>276</v>
      </c>
      <c r="F10" s="129" t="s">
        <v>289</v>
      </c>
    </row>
    <row r="11" spans="1:7" ht="60">
      <c r="A11" s="127" t="s">
        <v>294</v>
      </c>
      <c r="B11" s="128" t="s">
        <v>295</v>
      </c>
      <c r="C11" s="128"/>
      <c r="D11" s="128"/>
      <c r="E11" s="129" t="s">
        <v>276</v>
      </c>
      <c r="F11" s="129" t="s">
        <v>289</v>
      </c>
    </row>
    <row r="12" spans="1:7">
      <c r="A12" s="108"/>
      <c r="B12" s="69"/>
      <c r="C12" s="69"/>
      <c r="D12" s="69"/>
      <c r="E12" s="69"/>
      <c r="F12" s="69"/>
    </row>
    <row r="13" spans="1:7">
      <c r="A13" s="69"/>
      <c r="B13" s="69"/>
      <c r="C13" s="69"/>
      <c r="D13" s="69"/>
      <c r="E13" s="69"/>
      <c r="F13" s="69"/>
    </row>
    <row r="14" spans="1:7" ht="15.75">
      <c r="A14" s="54" t="s">
        <v>110</v>
      </c>
      <c r="B14" s="55"/>
      <c r="C14" s="56"/>
      <c r="D14" s="69"/>
      <c r="E14" s="69"/>
      <c r="F14" s="69"/>
    </row>
    <row r="15" spans="1:7" ht="45">
      <c r="A15" s="57" t="s">
        <v>158</v>
      </c>
      <c r="B15" s="57" t="s">
        <v>296</v>
      </c>
      <c r="C15" s="34"/>
      <c r="D15" s="69"/>
      <c r="E15" s="69"/>
      <c r="F15" s="69"/>
    </row>
    <row r="16" spans="1:7">
      <c r="A16" s="69"/>
      <c r="B16" s="69"/>
      <c r="C16" s="69"/>
      <c r="D16" s="69"/>
      <c r="E16" s="69"/>
      <c r="F16" s="69"/>
    </row>
    <row r="17" spans="1:6">
      <c r="A17" s="69"/>
      <c r="B17" s="69"/>
      <c r="C17" s="69"/>
      <c r="D17" s="69"/>
      <c r="E17" s="69"/>
      <c r="F17" s="69"/>
    </row>
    <row r="18" spans="1:6">
      <c r="A18" s="69"/>
      <c r="B18" s="69"/>
      <c r="C18" s="69"/>
      <c r="D18" s="69"/>
      <c r="E18" s="69"/>
      <c r="F18" s="69"/>
    </row>
    <row r="21" spans="1:6">
      <c r="A21" s="1"/>
      <c r="B21" s="1"/>
    </row>
    <row r="22" spans="1:6">
      <c r="A22" s="1"/>
      <c r="B22" s="1"/>
    </row>
  </sheetData>
  <mergeCells count="1">
    <mergeCell ref="B7:D7"/>
  </mergeCells>
  <hyperlinks>
    <hyperlink ref="B9" r:id="rId1" xr:uid="{B8DD1A04-2AFA-4190-B3EC-9C4E5EE791C0}"/>
    <hyperlink ref="B11" r:id="rId2" xr:uid="{3DAB489C-322F-4178-9134-8E2012E74E86}"/>
    <hyperlink ref="C9" r:id="rId3" xr:uid="{95B5A4CD-A925-49A4-830C-66EEC5505755}"/>
    <hyperlink ref="B10" r:id="rId4" xr:uid="{52D998F9-7460-4702-B790-1EBBEB7126EC}"/>
    <hyperlink ref="C10" r:id="rId5" xr:uid="{1CD589B1-E894-42B2-8482-5BFA8EF60C63}"/>
    <hyperlink ref="D10" r:id="rId6" xr:uid="{71DDBEC9-0329-463E-B76B-5E59618E1F15}"/>
  </hyperlinks>
  <pageMargins left="0.7" right="0.7" top="0.75" bottom="0.75" header="0.3" footer="0.3"/>
  <pageSetup paperSize="9" scale="94" orientation="landscape" horizontalDpi="4294967293"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I99"/>
  <sheetViews>
    <sheetView topLeftCell="A93" zoomScale="70" zoomScaleNormal="70" workbookViewId="0">
      <selection activeCell="B99" sqref="B99"/>
    </sheetView>
  </sheetViews>
  <sheetFormatPr defaultColWidth="9.06640625" defaultRowHeight="15"/>
  <cols>
    <col min="1" max="1" width="27.59765625" style="4" customWidth="1"/>
    <col min="2" max="2" width="26.06640625" style="4" customWidth="1"/>
    <col min="3" max="3" width="25.33203125" style="4" customWidth="1"/>
    <col min="4" max="4" width="24.9296875" style="4" customWidth="1"/>
    <col min="5" max="5" width="29.46484375" style="4" customWidth="1"/>
    <col min="6" max="6" width="17.53125" style="4" customWidth="1"/>
    <col min="7" max="16384" width="9.06640625" style="4"/>
  </cols>
  <sheetData>
    <row r="1" spans="1:6" s="17" customFormat="1">
      <c r="A1" s="18" t="s">
        <v>125</v>
      </c>
    </row>
    <row r="2" spans="1:6" ht="17.25">
      <c r="A2" s="88" t="s">
        <v>108</v>
      </c>
    </row>
    <row r="3" spans="1:6">
      <c r="A3" s="18" t="s">
        <v>123</v>
      </c>
    </row>
    <row r="4" spans="1:6" s="21" customFormat="1" ht="15.75">
      <c r="A4" s="18" t="s">
        <v>124</v>
      </c>
    </row>
    <row r="5" spans="1:6" ht="15" customHeight="1">
      <c r="A5" s="38" t="s">
        <v>27</v>
      </c>
      <c r="B5" s="38" t="s">
        <v>28</v>
      </c>
      <c r="C5" s="69"/>
      <c r="D5" s="69"/>
      <c r="E5" s="69"/>
    </row>
    <row r="6" spans="1:6" ht="20.45" customHeight="1">
      <c r="A6" s="132">
        <v>44652</v>
      </c>
      <c r="B6" s="71" t="s">
        <v>2</v>
      </c>
      <c r="C6" s="69"/>
      <c r="D6" s="69"/>
      <c r="E6" s="69"/>
      <c r="F6" s="7"/>
    </row>
    <row r="7" spans="1:6" ht="30">
      <c r="A7" s="81" t="s">
        <v>232</v>
      </c>
      <c r="B7" s="29" t="s">
        <v>25</v>
      </c>
      <c r="C7" s="29" t="s">
        <v>37</v>
      </c>
      <c r="D7" s="29" t="s">
        <v>179</v>
      </c>
      <c r="E7" s="29" t="s">
        <v>181</v>
      </c>
    </row>
    <row r="8" spans="1:6">
      <c r="A8" s="133" t="s">
        <v>265</v>
      </c>
      <c r="B8" s="119" t="s">
        <v>305</v>
      </c>
      <c r="C8" s="126">
        <v>45</v>
      </c>
      <c r="D8" s="126">
        <v>45</v>
      </c>
      <c r="E8" s="126">
        <f>143+45</f>
        <v>188</v>
      </c>
    </row>
    <row r="9" spans="1:6">
      <c r="A9" s="133" t="s">
        <v>306</v>
      </c>
      <c r="B9" s="119" t="s">
        <v>305</v>
      </c>
      <c r="C9" s="126">
        <v>156</v>
      </c>
      <c r="D9" s="126">
        <v>1568</v>
      </c>
      <c r="E9" s="134">
        <f>1728+1459+1073+1990+1568</f>
        <v>7818</v>
      </c>
    </row>
    <row r="10" spans="1:6" ht="30">
      <c r="A10" s="82" t="s">
        <v>38</v>
      </c>
      <c r="B10" s="29" t="s">
        <v>39</v>
      </c>
      <c r="C10" s="29" t="s">
        <v>40</v>
      </c>
      <c r="D10" s="29"/>
      <c r="E10" s="69"/>
    </row>
    <row r="11" spans="1:6" ht="167.25">
      <c r="A11" s="83" t="s">
        <v>128</v>
      </c>
      <c r="B11" s="84">
        <v>57.69</v>
      </c>
      <c r="C11" s="135" t="s">
        <v>307</v>
      </c>
      <c r="D11" s="85"/>
      <c r="E11" s="69"/>
    </row>
    <row r="12" spans="1:6" ht="65.25">
      <c r="A12" s="83" t="s">
        <v>129</v>
      </c>
      <c r="B12" s="84">
        <v>7.7</v>
      </c>
      <c r="C12" s="135" t="s">
        <v>308</v>
      </c>
      <c r="D12" s="85"/>
      <c r="E12" s="69"/>
    </row>
    <row r="13" spans="1:6" ht="154.5">
      <c r="A13" s="83" t="s">
        <v>132</v>
      </c>
      <c r="B13" s="84">
        <v>25</v>
      </c>
      <c r="C13" s="136" t="s">
        <v>309</v>
      </c>
      <c r="D13" s="85"/>
      <c r="E13" s="69"/>
    </row>
    <row r="14" spans="1:6" ht="45">
      <c r="A14" s="83" t="s">
        <v>130</v>
      </c>
      <c r="B14" s="84">
        <v>8.9700000000000006</v>
      </c>
      <c r="C14" s="117" t="s">
        <v>310</v>
      </c>
      <c r="D14" s="85"/>
      <c r="E14" s="69"/>
    </row>
    <row r="15" spans="1:6" ht="75">
      <c r="A15" s="83" t="s">
        <v>111</v>
      </c>
      <c r="B15" s="84">
        <v>0.64</v>
      </c>
      <c r="C15" s="117" t="s">
        <v>311</v>
      </c>
      <c r="D15" s="85"/>
      <c r="E15" s="69"/>
    </row>
    <row r="16" spans="1:6">
      <c r="A16" s="82" t="s">
        <v>146</v>
      </c>
      <c r="B16" s="29" t="s">
        <v>43</v>
      </c>
      <c r="C16" s="84"/>
      <c r="D16" s="85"/>
      <c r="E16" s="69"/>
    </row>
    <row r="17" spans="1:9">
      <c r="A17" s="66" t="s">
        <v>59</v>
      </c>
      <c r="B17" s="137"/>
      <c r="C17" s="75"/>
      <c r="D17" s="85"/>
      <c r="E17" s="69"/>
    </row>
    <row r="18" spans="1:9">
      <c r="A18" s="66" t="s">
        <v>60</v>
      </c>
      <c r="B18" s="137"/>
      <c r="C18" s="75"/>
      <c r="D18" s="85"/>
      <c r="E18" s="138"/>
      <c r="F18" s="138"/>
      <c r="G18" s="138"/>
      <c r="H18" s="138"/>
      <c r="I18" s="138"/>
    </row>
    <row r="19" spans="1:9">
      <c r="A19" s="66" t="s">
        <v>141</v>
      </c>
      <c r="B19" s="137"/>
      <c r="C19" s="75"/>
      <c r="D19" s="85"/>
      <c r="E19" s="138"/>
      <c r="F19" s="138"/>
      <c r="G19" s="138"/>
      <c r="H19" s="138"/>
      <c r="I19" s="138"/>
    </row>
    <row r="20" spans="1:9">
      <c r="A20" s="66" t="s">
        <v>61</v>
      </c>
      <c r="B20" s="137">
        <v>0.64</v>
      </c>
      <c r="C20" s="75"/>
      <c r="D20" s="85"/>
      <c r="E20" s="138"/>
      <c r="F20" s="138"/>
      <c r="G20" s="138"/>
      <c r="H20" s="138"/>
      <c r="I20" s="138"/>
    </row>
    <row r="21" spans="1:9">
      <c r="A21" s="66" t="s">
        <v>142</v>
      </c>
      <c r="B21" s="137"/>
      <c r="C21" s="75"/>
      <c r="D21" s="85"/>
      <c r="E21" s="138"/>
      <c r="F21" s="138"/>
      <c r="G21" s="138"/>
      <c r="H21" s="138"/>
      <c r="I21" s="138"/>
    </row>
    <row r="22" spans="1:9">
      <c r="A22" s="66" t="s">
        <v>62</v>
      </c>
      <c r="B22" s="137"/>
      <c r="C22" s="75"/>
      <c r="D22" s="85"/>
      <c r="E22" s="138"/>
      <c r="F22" s="138"/>
      <c r="G22" s="138"/>
      <c r="H22" s="138"/>
      <c r="I22" s="138"/>
    </row>
    <row r="23" spans="1:9">
      <c r="A23" s="66" t="s">
        <v>63</v>
      </c>
      <c r="B23" s="137">
        <v>2.56</v>
      </c>
      <c r="C23" s="75"/>
      <c r="D23" s="85"/>
      <c r="E23" s="138"/>
      <c r="F23" s="138"/>
      <c r="G23" s="138"/>
      <c r="H23" s="138"/>
      <c r="I23" s="138"/>
    </row>
    <row r="24" spans="1:9">
      <c r="A24" s="66" t="s">
        <v>64</v>
      </c>
      <c r="B24" s="137">
        <v>0.64</v>
      </c>
      <c r="C24" s="75"/>
      <c r="D24" s="85"/>
      <c r="E24" s="138"/>
      <c r="F24" s="138"/>
      <c r="G24" s="138"/>
      <c r="H24" s="138"/>
      <c r="I24" s="138"/>
    </row>
    <row r="25" spans="1:9">
      <c r="A25" s="66" t="s">
        <v>65</v>
      </c>
      <c r="B25" s="137"/>
      <c r="C25" s="75"/>
      <c r="D25" s="85"/>
      <c r="E25" s="138"/>
      <c r="F25" s="138"/>
      <c r="G25" s="138"/>
      <c r="H25" s="138"/>
      <c r="I25" s="138"/>
    </row>
    <row r="26" spans="1:9">
      <c r="A26" s="66" t="s">
        <v>66</v>
      </c>
      <c r="B26" s="137">
        <v>0.64</v>
      </c>
      <c r="C26" s="75"/>
      <c r="D26" s="85"/>
      <c r="E26" s="138"/>
      <c r="F26" s="138"/>
      <c r="G26" s="138"/>
      <c r="H26" s="138"/>
      <c r="I26" s="138"/>
    </row>
    <row r="27" spans="1:9">
      <c r="A27" s="66" t="s">
        <v>180</v>
      </c>
      <c r="B27" s="137">
        <v>0.64</v>
      </c>
      <c r="C27" s="75"/>
      <c r="D27" s="85"/>
      <c r="E27" s="138"/>
      <c r="F27" s="138"/>
      <c r="G27" s="138"/>
      <c r="H27" s="138"/>
      <c r="I27" s="138"/>
    </row>
    <row r="28" spans="1:9">
      <c r="A28" s="66" t="s">
        <v>67</v>
      </c>
      <c r="B28" s="137"/>
      <c r="C28" s="75"/>
      <c r="D28" s="85"/>
      <c r="E28" s="138"/>
      <c r="F28" s="138"/>
      <c r="G28" s="138"/>
      <c r="H28" s="138"/>
      <c r="I28" s="138"/>
    </row>
    <row r="29" spans="1:9">
      <c r="A29" s="66" t="s">
        <v>68</v>
      </c>
      <c r="B29" s="137">
        <v>2.56</v>
      </c>
      <c r="C29" s="75"/>
      <c r="D29" s="85"/>
      <c r="E29" s="138"/>
      <c r="F29" s="138"/>
      <c r="G29" s="138"/>
      <c r="H29" s="138"/>
      <c r="I29" s="138"/>
    </row>
    <row r="30" spans="1:9">
      <c r="A30" s="66" t="s">
        <v>69</v>
      </c>
      <c r="B30" s="137"/>
      <c r="C30" s="75"/>
      <c r="D30" s="85"/>
      <c r="E30" s="138"/>
      <c r="F30" s="138"/>
      <c r="G30" s="138"/>
      <c r="H30" s="138"/>
      <c r="I30" s="138"/>
    </row>
    <row r="31" spans="1:9">
      <c r="A31" s="66" t="s">
        <v>70</v>
      </c>
      <c r="B31" s="137">
        <v>0.64</v>
      </c>
      <c r="C31" s="75"/>
      <c r="D31" s="85"/>
      <c r="E31" s="138"/>
      <c r="F31" s="138"/>
      <c r="G31" s="138"/>
      <c r="H31" s="138"/>
      <c r="I31" s="138"/>
    </row>
    <row r="32" spans="1:9">
      <c r="A32" s="66" t="s">
        <v>71</v>
      </c>
      <c r="B32" s="137">
        <v>6.41</v>
      </c>
      <c r="C32" s="75"/>
      <c r="D32" s="85"/>
      <c r="E32" s="138"/>
      <c r="F32" s="138"/>
      <c r="G32" s="138"/>
      <c r="H32" s="138"/>
      <c r="I32" s="138"/>
    </row>
    <row r="33" spans="1:9">
      <c r="A33" s="66" t="s">
        <v>143</v>
      </c>
      <c r="B33" s="137"/>
      <c r="C33" s="75"/>
      <c r="D33" s="85"/>
      <c r="E33" s="138"/>
      <c r="F33" s="138"/>
      <c r="G33" s="138"/>
      <c r="H33" s="138"/>
      <c r="I33" s="138"/>
    </row>
    <row r="34" spans="1:9">
      <c r="A34" s="66" t="s">
        <v>72</v>
      </c>
      <c r="B34" s="137">
        <v>5.13</v>
      </c>
      <c r="C34" s="75"/>
      <c r="D34" s="85"/>
      <c r="E34" s="138"/>
      <c r="F34" s="138"/>
      <c r="G34" s="138"/>
      <c r="H34" s="138"/>
      <c r="I34" s="138"/>
    </row>
    <row r="35" spans="1:9">
      <c r="A35" s="66" t="s">
        <v>73</v>
      </c>
      <c r="B35" s="137">
        <v>1.28</v>
      </c>
      <c r="C35" s="75"/>
      <c r="D35" s="85"/>
      <c r="E35" s="138"/>
      <c r="F35" s="138"/>
      <c r="G35" s="138"/>
      <c r="H35" s="138"/>
      <c r="I35" s="138"/>
    </row>
    <row r="36" spans="1:9">
      <c r="A36" s="66" t="s">
        <v>74</v>
      </c>
      <c r="B36" s="137"/>
      <c r="C36" s="75"/>
      <c r="D36" s="85"/>
      <c r="E36" s="138"/>
      <c r="F36" s="138"/>
      <c r="G36" s="138"/>
      <c r="H36" s="138"/>
      <c r="I36" s="138"/>
    </row>
    <row r="37" spans="1:9">
      <c r="A37" s="66" t="s">
        <v>75</v>
      </c>
      <c r="B37" s="137"/>
      <c r="C37" s="75"/>
      <c r="D37" s="85"/>
      <c r="E37" s="138"/>
      <c r="F37" s="138"/>
      <c r="G37" s="138"/>
      <c r="H37" s="138"/>
      <c r="I37" s="138"/>
    </row>
    <row r="38" spans="1:9">
      <c r="A38" s="66" t="s">
        <v>76</v>
      </c>
      <c r="B38" s="137">
        <v>1.28</v>
      </c>
      <c r="C38" s="75"/>
      <c r="D38" s="85"/>
      <c r="E38" s="138"/>
      <c r="F38" s="138"/>
      <c r="G38" s="138"/>
      <c r="H38" s="138"/>
      <c r="I38" s="138"/>
    </row>
    <row r="39" spans="1:9">
      <c r="A39" s="66" t="s">
        <v>77</v>
      </c>
      <c r="B39" s="137">
        <v>7.05</v>
      </c>
      <c r="C39" s="75"/>
      <c r="D39" s="85"/>
      <c r="E39" s="138"/>
      <c r="F39" s="138"/>
      <c r="G39" s="138"/>
      <c r="H39" s="138"/>
      <c r="I39" s="138"/>
    </row>
    <row r="40" spans="1:9">
      <c r="A40" s="66" t="s">
        <v>78</v>
      </c>
      <c r="B40" s="137"/>
      <c r="C40" s="75"/>
      <c r="D40" s="85"/>
      <c r="E40" s="138"/>
      <c r="F40" s="138"/>
      <c r="G40" s="138"/>
      <c r="H40" s="138"/>
      <c r="I40" s="138"/>
    </row>
    <row r="41" spans="1:9">
      <c r="A41" s="66" t="s">
        <v>79</v>
      </c>
      <c r="B41" s="137"/>
      <c r="C41" s="75"/>
      <c r="D41" s="85"/>
      <c r="E41" s="138"/>
      <c r="F41" s="138"/>
      <c r="G41" s="138"/>
      <c r="H41" s="138"/>
      <c r="I41" s="138"/>
    </row>
    <row r="42" spans="1:9">
      <c r="A42" s="66" t="s">
        <v>80</v>
      </c>
      <c r="B42" s="137">
        <v>0.39</v>
      </c>
      <c r="C42" s="75"/>
      <c r="D42" s="85"/>
      <c r="E42" s="138"/>
      <c r="F42" s="138"/>
      <c r="G42" s="138"/>
      <c r="H42" s="138"/>
      <c r="I42" s="138"/>
    </row>
    <row r="43" spans="1:9">
      <c r="A43" s="66" t="s">
        <v>81</v>
      </c>
      <c r="B43" s="137"/>
      <c r="C43" s="75"/>
      <c r="D43" s="85"/>
      <c r="E43" s="138"/>
      <c r="F43" s="138"/>
      <c r="G43" s="138"/>
      <c r="H43" s="138"/>
      <c r="I43" s="138"/>
    </row>
    <row r="44" spans="1:9">
      <c r="A44" s="66" t="s">
        <v>82</v>
      </c>
      <c r="B44" s="137">
        <v>0.64</v>
      </c>
      <c r="C44" s="75"/>
      <c r="D44" s="85"/>
      <c r="E44" s="138"/>
      <c r="F44" s="138"/>
      <c r="G44" s="138"/>
      <c r="H44" s="138"/>
      <c r="I44" s="138"/>
    </row>
    <row r="45" spans="1:9">
      <c r="A45" s="66" t="s">
        <v>83</v>
      </c>
      <c r="B45" s="137"/>
      <c r="C45" s="75"/>
      <c r="D45" s="85"/>
      <c r="E45" s="138"/>
      <c r="F45" s="138"/>
      <c r="G45" s="138"/>
      <c r="H45" s="138"/>
      <c r="I45" s="138"/>
    </row>
    <row r="46" spans="1:9">
      <c r="A46" s="66" t="s">
        <v>84</v>
      </c>
      <c r="B46" s="137"/>
      <c r="C46" s="75"/>
      <c r="D46" s="85"/>
      <c r="E46" s="138"/>
      <c r="F46" s="138"/>
      <c r="G46" s="138"/>
      <c r="H46" s="138"/>
      <c r="I46" s="138"/>
    </row>
    <row r="47" spans="1:9">
      <c r="A47" s="66" t="s">
        <v>85</v>
      </c>
      <c r="B47" s="137"/>
      <c r="C47" s="75"/>
      <c r="D47" s="85"/>
      <c r="E47" s="138"/>
      <c r="F47" s="138"/>
      <c r="G47" s="138"/>
      <c r="H47" s="138"/>
      <c r="I47" s="138"/>
    </row>
    <row r="48" spans="1:9">
      <c r="A48" s="66" t="s">
        <v>86</v>
      </c>
      <c r="B48" s="137">
        <v>7.05</v>
      </c>
      <c r="C48" s="75"/>
      <c r="D48" s="85"/>
      <c r="E48" s="138"/>
      <c r="F48" s="138"/>
      <c r="G48" s="138"/>
      <c r="H48" s="138"/>
      <c r="I48" s="138"/>
    </row>
    <row r="49" spans="1:9">
      <c r="A49" s="66" t="s">
        <v>87</v>
      </c>
      <c r="B49" s="137"/>
      <c r="C49" s="75"/>
      <c r="D49" s="85"/>
      <c r="E49" s="138"/>
      <c r="F49" s="138"/>
      <c r="G49" s="138"/>
      <c r="H49" s="138"/>
      <c r="I49" s="138"/>
    </row>
    <row r="50" spans="1:9">
      <c r="A50" s="66" t="s">
        <v>88</v>
      </c>
      <c r="B50" s="137">
        <v>3.21</v>
      </c>
      <c r="C50" s="75"/>
      <c r="D50" s="85"/>
      <c r="E50" s="138"/>
      <c r="F50" s="138"/>
      <c r="G50" s="138"/>
      <c r="H50" s="138"/>
      <c r="I50" s="138"/>
    </row>
    <row r="51" spans="1:9">
      <c r="A51" s="66" t="s">
        <v>89</v>
      </c>
      <c r="B51" s="137">
        <v>0.64</v>
      </c>
      <c r="C51" s="75"/>
      <c r="D51" s="85"/>
      <c r="E51" s="138"/>
      <c r="F51" s="138"/>
      <c r="G51" s="138"/>
      <c r="H51" s="138"/>
      <c r="I51" s="138"/>
    </row>
    <row r="52" spans="1:9">
      <c r="A52" s="66" t="s">
        <v>90</v>
      </c>
      <c r="B52" s="137">
        <v>5.77</v>
      </c>
      <c r="C52" s="75"/>
      <c r="D52" s="85"/>
      <c r="E52" s="138"/>
      <c r="F52" s="138"/>
      <c r="G52" s="138"/>
      <c r="H52" s="138"/>
      <c r="I52" s="138"/>
    </row>
    <row r="53" spans="1:9">
      <c r="A53" s="66" t="s">
        <v>91</v>
      </c>
      <c r="B53" s="137"/>
      <c r="C53" s="75"/>
      <c r="D53" s="85"/>
      <c r="E53" s="138"/>
      <c r="F53" s="138"/>
      <c r="G53" s="138"/>
      <c r="H53" s="138"/>
      <c r="I53" s="138"/>
    </row>
    <row r="54" spans="1:9">
      <c r="A54" s="66" t="s">
        <v>92</v>
      </c>
      <c r="B54" s="137"/>
      <c r="C54" s="75"/>
      <c r="D54" s="85"/>
      <c r="E54" s="138"/>
      <c r="F54" s="138"/>
      <c r="G54" s="138"/>
      <c r="H54" s="138"/>
      <c r="I54" s="138"/>
    </row>
    <row r="55" spans="1:9">
      <c r="A55" s="66" t="s">
        <v>93</v>
      </c>
      <c r="B55" s="137"/>
      <c r="C55" s="75"/>
      <c r="D55" s="85"/>
      <c r="E55" s="138"/>
      <c r="F55" s="138"/>
      <c r="G55" s="138"/>
      <c r="H55" s="138"/>
      <c r="I55" s="138"/>
    </row>
    <row r="56" spans="1:9">
      <c r="A56" s="66" t="s">
        <v>94</v>
      </c>
      <c r="B56" s="137"/>
      <c r="C56" s="75"/>
      <c r="D56" s="85"/>
      <c r="E56" s="138"/>
      <c r="F56" s="138"/>
      <c r="G56" s="138"/>
      <c r="H56" s="138"/>
      <c r="I56" s="138"/>
    </row>
    <row r="57" spans="1:9">
      <c r="A57" s="66" t="s">
        <v>95</v>
      </c>
      <c r="B57" s="137">
        <v>0.64</v>
      </c>
      <c r="C57" s="75"/>
      <c r="D57" s="85"/>
      <c r="E57" s="138"/>
      <c r="F57" s="138"/>
      <c r="G57" s="138"/>
      <c r="H57" s="138"/>
      <c r="I57" s="138"/>
    </row>
    <row r="58" spans="1:9">
      <c r="A58" s="66" t="s">
        <v>96</v>
      </c>
      <c r="B58" s="137"/>
      <c r="C58" s="75"/>
      <c r="D58" s="85"/>
      <c r="E58" s="138"/>
      <c r="F58" s="138"/>
      <c r="G58" s="138"/>
      <c r="H58" s="138"/>
      <c r="I58" s="138"/>
    </row>
    <row r="59" spans="1:9">
      <c r="A59" s="66" t="s">
        <v>97</v>
      </c>
      <c r="B59" s="137">
        <v>16.670000000000002</v>
      </c>
      <c r="C59" s="75"/>
      <c r="D59" s="85"/>
      <c r="E59" s="138"/>
      <c r="F59" s="138"/>
      <c r="G59" s="138"/>
      <c r="H59" s="138"/>
      <c r="I59" s="138"/>
    </row>
    <row r="60" spans="1:9">
      <c r="A60" s="66" t="s">
        <v>98</v>
      </c>
      <c r="B60" s="137">
        <v>3.21</v>
      </c>
      <c r="C60" s="75"/>
      <c r="D60" s="85"/>
      <c r="E60" s="138"/>
      <c r="F60" s="138"/>
      <c r="G60" s="138"/>
      <c r="H60" s="138"/>
      <c r="I60" s="138"/>
    </row>
    <row r="61" spans="1:9">
      <c r="A61" s="66" t="s">
        <v>99</v>
      </c>
      <c r="B61" s="137">
        <v>0.64</v>
      </c>
      <c r="C61" s="75"/>
      <c r="D61" s="85"/>
      <c r="E61" s="138"/>
      <c r="F61" s="138"/>
      <c r="G61" s="138"/>
      <c r="H61" s="138"/>
      <c r="I61" s="138"/>
    </row>
    <row r="62" spans="1:9">
      <c r="A62" s="66" t="s">
        <v>144</v>
      </c>
      <c r="B62" s="137">
        <v>1.28</v>
      </c>
      <c r="C62" s="75"/>
      <c r="D62" s="85"/>
      <c r="E62" s="138"/>
      <c r="F62" s="138"/>
      <c r="G62" s="138"/>
      <c r="H62" s="138"/>
      <c r="I62" s="138"/>
    </row>
    <row r="63" spans="1:9">
      <c r="A63" s="66" t="s">
        <v>100</v>
      </c>
      <c r="B63" s="137"/>
      <c r="C63" s="75"/>
      <c r="D63" s="85"/>
      <c r="E63" s="138"/>
      <c r="F63" s="138"/>
      <c r="G63" s="138"/>
      <c r="H63" s="138"/>
      <c r="I63" s="138"/>
    </row>
    <row r="64" spans="1:9">
      <c r="A64" s="66" t="s">
        <v>101</v>
      </c>
      <c r="B64" s="137">
        <v>17.309999999999999</v>
      </c>
      <c r="C64" s="75"/>
      <c r="D64" s="85"/>
      <c r="E64" s="138"/>
      <c r="F64" s="138"/>
      <c r="G64" s="138"/>
      <c r="H64" s="138"/>
      <c r="I64" s="138"/>
    </row>
    <row r="65" spans="1:9">
      <c r="A65" s="66" t="s">
        <v>145</v>
      </c>
      <c r="B65" s="137"/>
      <c r="C65" s="75"/>
      <c r="D65" s="85"/>
      <c r="E65" s="138"/>
      <c r="F65" s="138"/>
      <c r="G65" s="138"/>
      <c r="H65" s="138"/>
      <c r="I65" s="138"/>
    </row>
    <row r="66" spans="1:9">
      <c r="A66" s="86" t="s">
        <v>148</v>
      </c>
      <c r="B66" s="137">
        <f>SUM(B17:B65)</f>
        <v>86.92</v>
      </c>
      <c r="C66" s="75"/>
      <c r="D66" s="85"/>
      <c r="E66" s="138"/>
      <c r="F66" s="138"/>
      <c r="G66" s="138"/>
      <c r="H66" s="138"/>
      <c r="I66" s="138"/>
    </row>
    <row r="67" spans="1:9">
      <c r="A67" s="66" t="s">
        <v>52</v>
      </c>
      <c r="B67" s="137">
        <v>0.64</v>
      </c>
      <c r="C67" s="75"/>
      <c r="D67" s="85"/>
      <c r="E67" s="138"/>
      <c r="F67" s="138"/>
      <c r="G67" s="138"/>
      <c r="H67" s="138"/>
      <c r="I67" s="138"/>
    </row>
    <row r="68" spans="1:9">
      <c r="A68" s="66" t="s">
        <v>134</v>
      </c>
      <c r="B68" s="137">
        <v>3.2</v>
      </c>
      <c r="C68" s="75"/>
      <c r="D68" s="85"/>
      <c r="E68" s="138"/>
      <c r="F68" s="138"/>
      <c r="G68" s="138"/>
      <c r="H68" s="138"/>
      <c r="I68" s="138"/>
    </row>
    <row r="69" spans="1:9">
      <c r="A69" s="66" t="s">
        <v>135</v>
      </c>
      <c r="B69" s="137">
        <v>2.56</v>
      </c>
      <c r="C69" s="75"/>
      <c r="D69" s="85"/>
      <c r="E69" s="138"/>
      <c r="F69" s="138"/>
      <c r="G69" s="138"/>
      <c r="H69" s="138"/>
      <c r="I69" s="138"/>
    </row>
    <row r="70" spans="1:9">
      <c r="A70" s="66" t="s">
        <v>137</v>
      </c>
      <c r="B70" s="137"/>
      <c r="C70" s="75"/>
      <c r="D70" s="85"/>
      <c r="E70" s="138"/>
      <c r="F70" s="138"/>
      <c r="G70" s="138"/>
      <c r="H70" s="138"/>
      <c r="I70" s="138"/>
    </row>
    <row r="71" spans="1:9">
      <c r="A71" s="66" t="s">
        <v>138</v>
      </c>
      <c r="B71" s="137"/>
      <c r="C71" s="75"/>
      <c r="D71" s="85"/>
      <c r="E71" s="69"/>
    </row>
    <row r="72" spans="1:9">
      <c r="A72" s="66" t="s">
        <v>136</v>
      </c>
      <c r="B72" s="137">
        <v>7.04</v>
      </c>
      <c r="C72" s="75"/>
      <c r="D72" s="85"/>
      <c r="E72" s="69"/>
    </row>
    <row r="73" spans="1:9">
      <c r="A73" s="68" t="s">
        <v>51</v>
      </c>
      <c r="B73" s="69"/>
      <c r="C73" s="69"/>
      <c r="D73" s="69"/>
      <c r="E73" s="69"/>
    </row>
    <row r="74" spans="1:9">
      <c r="A74" s="68" t="s">
        <v>114</v>
      </c>
      <c r="B74" s="69"/>
      <c r="C74" s="69"/>
      <c r="D74" s="69"/>
      <c r="E74" s="69"/>
    </row>
    <row r="75" spans="1:9">
      <c r="A75" s="68" t="s">
        <v>41</v>
      </c>
      <c r="B75" s="69"/>
      <c r="C75" s="69"/>
      <c r="D75" s="69"/>
      <c r="E75" s="69"/>
    </row>
    <row r="76" spans="1:9">
      <c r="A76" s="68" t="s">
        <v>42</v>
      </c>
      <c r="B76" s="69"/>
      <c r="C76" s="69"/>
      <c r="D76" s="69"/>
      <c r="E76" s="69"/>
    </row>
    <row r="77" spans="1:9">
      <c r="A77" s="87" t="s">
        <v>147</v>
      </c>
      <c r="B77" s="69"/>
      <c r="C77" s="69"/>
      <c r="D77" s="69"/>
      <c r="E77" s="69"/>
    </row>
    <row r="78" spans="1:9">
      <c r="A78" s="87" t="s">
        <v>53</v>
      </c>
      <c r="B78" s="69"/>
      <c r="C78" s="69"/>
      <c r="D78" s="69"/>
      <c r="E78" s="69"/>
    </row>
    <row r="79" spans="1:9">
      <c r="A79" s="87"/>
      <c r="B79" s="69"/>
      <c r="C79" s="69"/>
      <c r="D79" s="69"/>
      <c r="E79" s="69"/>
    </row>
    <row r="80" spans="1:9">
      <c r="A80" s="69"/>
      <c r="B80" s="69"/>
      <c r="C80" s="69"/>
      <c r="D80" s="69"/>
      <c r="E80" s="69"/>
    </row>
    <row r="81" spans="1:5" ht="17.25">
      <c r="A81" s="88" t="s">
        <v>149</v>
      </c>
      <c r="B81" s="34"/>
      <c r="C81" s="34"/>
      <c r="D81" s="34"/>
      <c r="E81" s="34"/>
    </row>
    <row r="82" spans="1:5" ht="15.75">
      <c r="A82" s="18" t="s">
        <v>117</v>
      </c>
      <c r="B82" s="22"/>
      <c r="C82" s="22"/>
      <c r="D82" s="22"/>
      <c r="E82" s="22"/>
    </row>
    <row r="83" spans="1:5" s="21" customFormat="1" ht="15.75">
      <c r="A83" s="18" t="s">
        <v>113</v>
      </c>
    </row>
    <row r="84" spans="1:5" s="21" customFormat="1" ht="40.5">
      <c r="A84" s="139" t="s">
        <v>312</v>
      </c>
      <c r="B84" s="140">
        <v>43024</v>
      </c>
      <c r="C84" s="126"/>
      <c r="D84" s="141" t="s">
        <v>30</v>
      </c>
      <c r="E84" s="142">
        <v>5</v>
      </c>
    </row>
    <row r="85" spans="1:5" s="21" customFormat="1" ht="27">
      <c r="A85" s="139" t="s">
        <v>313</v>
      </c>
      <c r="B85" s="140">
        <v>43024</v>
      </c>
      <c r="C85" s="126"/>
      <c r="D85" s="141" t="s">
        <v>30</v>
      </c>
      <c r="E85" s="142">
        <v>35</v>
      </c>
    </row>
    <row r="86" spans="1:5" s="21" customFormat="1" ht="40.5">
      <c r="A86" s="139" t="s">
        <v>314</v>
      </c>
      <c r="B86" s="140">
        <v>43046</v>
      </c>
      <c r="C86" s="126"/>
      <c r="D86" s="141" t="s">
        <v>30</v>
      </c>
      <c r="E86" s="142">
        <v>0</v>
      </c>
    </row>
    <row r="87" spans="1:5" s="21" customFormat="1" ht="27">
      <c r="A87" s="139" t="s">
        <v>315</v>
      </c>
      <c r="B87" s="140">
        <v>43171</v>
      </c>
      <c r="C87" s="126"/>
      <c r="D87" s="141" t="s">
        <v>30</v>
      </c>
      <c r="E87" s="142">
        <v>7</v>
      </c>
    </row>
    <row r="88" spans="1:5" s="21" customFormat="1" ht="67.5">
      <c r="A88" s="139" t="s">
        <v>316</v>
      </c>
      <c r="B88" s="140">
        <v>43333</v>
      </c>
      <c r="C88" s="126"/>
      <c r="D88" s="141" t="s">
        <v>30</v>
      </c>
      <c r="E88" s="142">
        <v>0</v>
      </c>
    </row>
    <row r="89" spans="1:5" s="21" customFormat="1" ht="54">
      <c r="A89" s="139" t="s">
        <v>317</v>
      </c>
      <c r="B89" s="140">
        <v>43340</v>
      </c>
      <c r="C89" s="126"/>
      <c r="D89" s="141" t="s">
        <v>30</v>
      </c>
      <c r="E89" s="142">
        <v>5</v>
      </c>
    </row>
    <row r="90" spans="1:5" s="21" customFormat="1" ht="40.5">
      <c r="A90" s="139" t="s">
        <v>318</v>
      </c>
      <c r="B90" s="140">
        <v>43480</v>
      </c>
      <c r="C90" s="126"/>
      <c r="D90" s="141" t="s">
        <v>30</v>
      </c>
      <c r="E90" s="142">
        <v>0</v>
      </c>
    </row>
    <row r="91" spans="1:5" s="21" customFormat="1" ht="27">
      <c r="A91" s="139" t="s">
        <v>319</v>
      </c>
      <c r="B91" s="140">
        <v>43521</v>
      </c>
      <c r="C91" s="126"/>
      <c r="D91" s="141" t="s">
        <v>30</v>
      </c>
      <c r="E91" s="142">
        <v>4</v>
      </c>
    </row>
    <row r="92" spans="1:5" s="21" customFormat="1" ht="40.5">
      <c r="A92" s="139" t="s">
        <v>320</v>
      </c>
      <c r="B92" s="140">
        <v>43548</v>
      </c>
      <c r="C92" s="126"/>
      <c r="D92" s="141" t="s">
        <v>30</v>
      </c>
      <c r="E92" s="142">
        <v>2</v>
      </c>
    </row>
    <row r="93" spans="1:5" s="21" customFormat="1" ht="40.9" thickBot="1">
      <c r="A93" s="143" t="s">
        <v>321</v>
      </c>
      <c r="B93" s="144">
        <v>44102</v>
      </c>
      <c r="C93" s="22"/>
      <c r="D93" s="141" t="s">
        <v>30</v>
      </c>
      <c r="E93" s="145">
        <v>4</v>
      </c>
    </row>
    <row r="94" spans="1:5" s="21" customFormat="1" ht="27.4" thickBot="1">
      <c r="A94" s="143" t="s">
        <v>322</v>
      </c>
      <c r="B94" s="145" t="s">
        <v>323</v>
      </c>
      <c r="C94" s="22"/>
      <c r="D94" s="141" t="s">
        <v>30</v>
      </c>
      <c r="E94" s="145">
        <v>1</v>
      </c>
    </row>
    <row r="95" spans="1:5" s="21" customFormat="1" ht="15.75">
      <c r="A95" s="28"/>
    </row>
    <row r="96" spans="1:5" ht="15.75">
      <c r="A96" s="34"/>
      <c r="B96" s="34"/>
      <c r="C96" s="22"/>
      <c r="D96" s="22"/>
      <c r="E96" s="22"/>
    </row>
    <row r="97" spans="1:3" ht="15.75">
      <c r="A97" s="54" t="s">
        <v>110</v>
      </c>
      <c r="B97" s="55"/>
      <c r="C97" s="24"/>
    </row>
    <row r="98" spans="1:3" ht="120">
      <c r="A98" s="57" t="s">
        <v>118</v>
      </c>
      <c r="B98" s="57" t="s">
        <v>324</v>
      </c>
      <c r="C98" s="26"/>
    </row>
    <row r="99" spans="1:3" ht="120">
      <c r="A99" s="47" t="s">
        <v>157</v>
      </c>
      <c r="B99" s="57" t="s">
        <v>325</v>
      </c>
      <c r="C99" s="12"/>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94"/>
  <sheetViews>
    <sheetView topLeftCell="A113" zoomScale="85" zoomScaleNormal="85" workbookViewId="0">
      <selection activeCell="A119" sqref="A119"/>
    </sheetView>
  </sheetViews>
  <sheetFormatPr defaultColWidth="8.9296875" defaultRowHeight="15.75"/>
  <cols>
    <col min="1" max="1" width="19.9296875" style="21" customWidth="1"/>
    <col min="2" max="2" width="11.9296875" style="21" customWidth="1"/>
    <col min="3" max="3" width="14.06640625" style="21" customWidth="1"/>
    <col min="4" max="4" width="14.9296875" style="21" customWidth="1"/>
    <col min="5" max="5" width="14.796875" style="21" customWidth="1"/>
    <col min="6" max="6" width="17" style="21" customWidth="1"/>
    <col min="7" max="16384" width="8.9296875" style="21"/>
  </cols>
  <sheetData>
    <row r="1" spans="1:6">
      <c r="A1" s="18" t="s">
        <v>112</v>
      </c>
    </row>
    <row r="2" spans="1:6" ht="17.25">
      <c r="A2" s="88" t="s">
        <v>170</v>
      </c>
      <c r="B2" s="34"/>
      <c r="C2" s="34"/>
      <c r="D2" s="34"/>
      <c r="E2" s="34"/>
    </row>
    <row r="3" spans="1:6" s="13" customFormat="1">
      <c r="A3" s="37" t="s">
        <v>171</v>
      </c>
      <c r="B3" s="37"/>
      <c r="C3" s="37"/>
      <c r="D3" s="34"/>
      <c r="E3" s="34"/>
      <c r="F3" s="21"/>
    </row>
    <row r="4" spans="1:6" ht="30" customHeight="1">
      <c r="A4" s="89" t="s">
        <v>27</v>
      </c>
      <c r="B4" s="89" t="s">
        <v>28</v>
      </c>
      <c r="C4" s="89" t="s">
        <v>45</v>
      </c>
      <c r="D4" s="34"/>
      <c r="E4" s="34"/>
    </row>
    <row r="5" spans="1:6">
      <c r="A5" s="146">
        <v>44652</v>
      </c>
      <c r="B5" s="147" t="s">
        <v>2</v>
      </c>
      <c r="C5" s="11" t="s">
        <v>44</v>
      </c>
      <c r="D5" s="34"/>
      <c r="E5" s="34"/>
    </row>
    <row r="6" spans="1:6">
      <c r="A6" s="148"/>
      <c r="B6" s="8"/>
      <c r="C6" s="20"/>
      <c r="D6" s="34"/>
      <c r="E6" s="34"/>
    </row>
    <row r="7" spans="1:6">
      <c r="A7" s="148"/>
      <c r="B7" s="8"/>
      <c r="C7" s="20"/>
      <c r="D7" s="34"/>
      <c r="E7" s="34"/>
    </row>
    <row r="8" spans="1:6">
      <c r="A8" s="148"/>
      <c r="B8" s="8"/>
      <c r="C8" s="20"/>
      <c r="D8" s="34"/>
      <c r="E8" s="34"/>
    </row>
    <row r="9" spans="1:6">
      <c r="A9" s="148"/>
      <c r="B9" s="8"/>
      <c r="C9" s="20"/>
      <c r="D9" s="34"/>
      <c r="E9" s="34"/>
    </row>
    <row r="10" spans="1:6">
      <c r="A10" s="148"/>
      <c r="B10" s="8"/>
      <c r="C10" s="20"/>
      <c r="D10" s="34"/>
      <c r="E10" s="34"/>
    </row>
    <row r="11" spans="1:6">
      <c r="A11" s="148"/>
      <c r="B11" s="8"/>
      <c r="C11" s="20"/>
      <c r="D11" s="34"/>
      <c r="E11" s="34"/>
    </row>
    <row r="12" spans="1:6">
      <c r="A12" s="148"/>
      <c r="B12" s="8"/>
      <c r="C12" s="20"/>
      <c r="D12" s="34"/>
      <c r="E12" s="34"/>
    </row>
    <row r="13" spans="1:6">
      <c r="A13" s="148"/>
      <c r="B13" s="8"/>
      <c r="C13" s="20"/>
      <c r="D13" s="34"/>
      <c r="E13" s="34"/>
    </row>
    <row r="14" spans="1:6">
      <c r="A14" s="148"/>
      <c r="B14" s="8"/>
      <c r="C14" s="20"/>
      <c r="D14" s="34"/>
      <c r="E14" s="34"/>
    </row>
    <row r="15" spans="1:6">
      <c r="A15" s="148"/>
      <c r="B15" s="8"/>
      <c r="C15" s="20"/>
      <c r="D15" s="34"/>
      <c r="E15" s="34"/>
    </row>
    <row r="16" spans="1:6">
      <c r="A16" s="148"/>
      <c r="B16" s="8"/>
      <c r="C16" s="20"/>
      <c r="D16" s="34"/>
      <c r="E16" s="34"/>
    </row>
    <row r="17" spans="1:5">
      <c r="A17" s="148"/>
      <c r="B17" s="8"/>
      <c r="C17" s="20"/>
      <c r="D17" s="34"/>
      <c r="E17" s="34"/>
    </row>
    <row r="18" spans="1:5">
      <c r="A18" s="148"/>
      <c r="B18" s="8"/>
      <c r="C18" s="20"/>
      <c r="D18" s="34"/>
      <c r="E18" s="34"/>
    </row>
    <row r="19" spans="1:5">
      <c r="A19" s="148"/>
      <c r="B19" s="8"/>
      <c r="C19" s="20"/>
      <c r="D19" s="34"/>
      <c r="E19" s="34"/>
    </row>
    <row r="20" spans="1:5">
      <c r="A20" s="148"/>
      <c r="B20" s="8"/>
      <c r="C20" s="20"/>
      <c r="D20" s="34"/>
      <c r="E20" s="34"/>
    </row>
    <row r="21" spans="1:5">
      <c r="A21" s="148"/>
      <c r="B21" s="8"/>
      <c r="C21" s="20"/>
      <c r="D21" s="34"/>
      <c r="E21" s="34"/>
    </row>
    <row r="22" spans="1:5">
      <c r="A22" s="148"/>
      <c r="B22" s="8"/>
      <c r="C22" s="20"/>
      <c r="D22" s="34"/>
      <c r="E22" s="34"/>
    </row>
    <row r="23" spans="1:5">
      <c r="A23" s="148"/>
      <c r="B23" s="8"/>
      <c r="C23" s="20"/>
      <c r="D23" s="34"/>
      <c r="E23" s="34"/>
    </row>
    <row r="24" spans="1:5">
      <c r="A24" s="148"/>
      <c r="B24" s="8"/>
      <c r="C24" s="20"/>
      <c r="D24" s="34"/>
      <c r="E24" s="34"/>
    </row>
    <row r="25" spans="1:5">
      <c r="A25" s="148"/>
      <c r="B25" s="8"/>
      <c r="C25" s="20"/>
      <c r="D25" s="34"/>
      <c r="E25" s="34"/>
    </row>
    <row r="26" spans="1:5">
      <c r="A26" s="148"/>
      <c r="B26" s="8"/>
      <c r="C26" s="20"/>
      <c r="D26" s="34"/>
      <c r="E26" s="34"/>
    </row>
    <row r="27" spans="1:5">
      <c r="A27" s="148"/>
      <c r="B27" s="8"/>
      <c r="C27" s="20"/>
      <c r="D27" s="34"/>
      <c r="E27" s="34"/>
    </row>
    <row r="28" spans="1:5">
      <c r="A28" s="148"/>
      <c r="B28" s="8"/>
      <c r="C28" s="20"/>
      <c r="D28" s="34"/>
      <c r="E28" s="34"/>
    </row>
    <row r="29" spans="1:5">
      <c r="A29" s="148"/>
      <c r="B29" s="8"/>
      <c r="C29" s="20"/>
      <c r="D29" s="34"/>
      <c r="E29" s="34"/>
    </row>
    <row r="30" spans="1:5">
      <c r="A30" s="148"/>
      <c r="B30" s="8"/>
      <c r="C30" s="20"/>
      <c r="D30" s="34"/>
      <c r="E30" s="34"/>
    </row>
    <row r="31" spans="1:5">
      <c r="A31" s="148"/>
      <c r="B31" s="8"/>
      <c r="C31" s="20"/>
      <c r="D31" s="34"/>
      <c r="E31" s="34"/>
    </row>
    <row r="32" spans="1:5">
      <c r="A32" s="148"/>
      <c r="B32" s="8"/>
      <c r="C32" s="20"/>
      <c r="D32" s="34"/>
      <c r="E32" s="34"/>
    </row>
    <row r="33" spans="1:5">
      <c r="A33" s="148"/>
      <c r="B33" s="8"/>
      <c r="C33" s="20"/>
      <c r="D33" s="34"/>
      <c r="E33" s="34"/>
    </row>
    <row r="34" spans="1:5">
      <c r="A34" s="148"/>
      <c r="B34" s="8"/>
      <c r="C34" s="20"/>
      <c r="D34" s="34"/>
      <c r="E34" s="34"/>
    </row>
    <row r="35" spans="1:5">
      <c r="A35" s="148"/>
      <c r="B35" s="8"/>
      <c r="C35" s="20"/>
      <c r="D35" s="34"/>
      <c r="E35" s="34"/>
    </row>
    <row r="36" spans="1:5">
      <c r="A36" s="148"/>
      <c r="B36" s="8"/>
      <c r="C36" s="20"/>
      <c r="D36" s="34"/>
      <c r="E36" s="34"/>
    </row>
    <row r="37" spans="1:5">
      <c r="A37" s="148"/>
      <c r="B37" s="8"/>
      <c r="C37" s="20"/>
      <c r="D37" s="34"/>
      <c r="E37" s="34"/>
    </row>
    <row r="38" spans="1:5">
      <c r="A38" s="148"/>
      <c r="B38" s="8"/>
      <c r="C38" s="20"/>
      <c r="D38" s="34"/>
      <c r="E38" s="34"/>
    </row>
    <row r="39" spans="1:5">
      <c r="A39" s="34"/>
      <c r="B39" s="34"/>
      <c r="C39" s="34"/>
      <c r="D39" s="34"/>
      <c r="E39" s="34"/>
    </row>
    <row r="40" spans="1:5" ht="27.4" customHeight="1">
      <c r="A40" s="34"/>
      <c r="B40" s="34"/>
      <c r="C40" s="34"/>
      <c r="D40" s="34"/>
      <c r="E40" s="34"/>
    </row>
    <row r="41" spans="1:5">
      <c r="A41" s="34"/>
      <c r="B41" s="34"/>
      <c r="C41" s="34"/>
      <c r="D41" s="34"/>
      <c r="E41" s="34"/>
    </row>
    <row r="42" spans="1:5">
      <c r="A42" s="34"/>
      <c r="B42" s="34"/>
      <c r="C42" s="34"/>
      <c r="D42" s="34"/>
      <c r="E42" s="34"/>
    </row>
    <row r="43" spans="1:5">
      <c r="A43" s="34"/>
      <c r="B43" s="34"/>
      <c r="C43" s="34"/>
      <c r="D43" s="34"/>
      <c r="E43" s="34"/>
    </row>
    <row r="44" spans="1:5">
      <c r="A44" s="34"/>
      <c r="B44" s="34"/>
      <c r="C44" s="34"/>
      <c r="D44" s="34"/>
      <c r="E44" s="34"/>
    </row>
    <row r="45" spans="1:5">
      <c r="A45" s="34"/>
      <c r="B45" s="34"/>
      <c r="C45" s="34"/>
      <c r="D45" s="34"/>
      <c r="E45" s="34"/>
    </row>
    <row r="46" spans="1:5">
      <c r="A46" s="34"/>
      <c r="B46" s="34"/>
      <c r="C46" s="34"/>
      <c r="D46" s="34"/>
      <c r="E46" s="34"/>
    </row>
    <row r="47" spans="1:5">
      <c r="A47" s="34"/>
      <c r="B47" s="34"/>
      <c r="C47" s="34"/>
      <c r="D47" s="34"/>
      <c r="E47" s="34"/>
    </row>
    <row r="48" spans="1:5">
      <c r="A48" s="34"/>
      <c r="B48" s="34"/>
      <c r="C48" s="34"/>
      <c r="D48" s="34"/>
      <c r="E48" s="34"/>
    </row>
    <row r="49" spans="1:7">
      <c r="A49" s="34"/>
      <c r="B49" s="34"/>
      <c r="C49" s="34"/>
      <c r="D49" s="34"/>
      <c r="E49" s="34"/>
    </row>
    <row r="50" spans="1:7">
      <c r="A50" s="34"/>
      <c r="B50" s="34"/>
      <c r="C50" s="34"/>
      <c r="D50" s="34"/>
      <c r="E50" s="34"/>
    </row>
    <row r="51" spans="1:7">
      <c r="A51" s="34"/>
      <c r="B51" s="34"/>
      <c r="C51" s="34"/>
      <c r="D51" s="34"/>
      <c r="E51" s="34"/>
    </row>
    <row r="52" spans="1:7">
      <c r="A52" s="34"/>
      <c r="B52" s="34"/>
      <c r="C52" s="34"/>
      <c r="D52" s="34"/>
      <c r="E52" s="34"/>
    </row>
    <row r="53" spans="1:7">
      <c r="A53" s="34"/>
      <c r="B53" s="34"/>
      <c r="C53" s="34"/>
      <c r="D53" s="34"/>
      <c r="E53" s="34"/>
    </row>
    <row r="54" spans="1:7">
      <c r="A54" s="34"/>
      <c r="B54" s="34"/>
      <c r="C54" s="34"/>
      <c r="D54" s="34"/>
      <c r="E54" s="34"/>
    </row>
    <row r="55" spans="1:7">
      <c r="A55" s="37" t="s">
        <v>172</v>
      </c>
      <c r="B55" s="37"/>
      <c r="C55" s="37"/>
      <c r="D55" s="34"/>
      <c r="E55" s="34"/>
    </row>
    <row r="56" spans="1:7">
      <c r="A56" s="89" t="s">
        <v>27</v>
      </c>
      <c r="B56" s="89" t="s">
        <v>28</v>
      </c>
      <c r="C56" s="89" t="s">
        <v>45</v>
      </c>
      <c r="D56" s="34"/>
      <c r="E56" s="34"/>
    </row>
    <row r="57" spans="1:7">
      <c r="A57" s="132">
        <v>44652</v>
      </c>
      <c r="B57" s="71" t="s">
        <v>2</v>
      </c>
      <c r="C57" s="11" t="s">
        <v>44</v>
      </c>
      <c r="D57" s="34"/>
      <c r="E57" s="34"/>
    </row>
    <row r="58" spans="1:7">
      <c r="A58" s="34"/>
      <c r="B58" s="34"/>
      <c r="C58" s="34"/>
      <c r="D58" s="34"/>
      <c r="E58" s="34"/>
    </row>
    <row r="59" spans="1:7">
      <c r="A59" s="34"/>
      <c r="B59" s="90"/>
      <c r="C59" s="90"/>
      <c r="D59" s="90"/>
      <c r="E59" s="58"/>
      <c r="F59" s="9"/>
      <c r="G59" s="9"/>
    </row>
    <row r="60" spans="1:7">
      <c r="A60" s="58"/>
      <c r="B60" s="58"/>
      <c r="C60" s="58"/>
      <c r="D60" s="58"/>
      <c r="E60" s="58"/>
      <c r="F60" s="9"/>
      <c r="G60" s="9"/>
    </row>
    <row r="61" spans="1:7" s="13" customFormat="1">
      <c r="A61" s="91"/>
      <c r="B61" s="91"/>
      <c r="C61" s="91"/>
      <c r="D61" s="34"/>
      <c r="E61" s="34"/>
      <c r="F61" s="21"/>
    </row>
    <row r="62" spans="1:7">
      <c r="A62" s="34"/>
      <c r="B62" s="34"/>
      <c r="C62" s="34"/>
      <c r="D62" s="34"/>
      <c r="E62" s="34"/>
      <c r="G62" s="9"/>
    </row>
    <row r="63" spans="1:7" ht="19.8" customHeight="1">
      <c r="A63" s="34"/>
      <c r="B63" s="34"/>
      <c r="C63" s="34"/>
      <c r="D63" s="34"/>
      <c r="E63" s="34"/>
      <c r="G63" s="9"/>
    </row>
    <row r="64" spans="1:7">
      <c r="A64" s="92"/>
      <c r="B64" s="92"/>
      <c r="C64" s="20"/>
      <c r="D64" s="34"/>
      <c r="E64" s="34"/>
      <c r="G64" s="9"/>
    </row>
    <row r="65" spans="1:7">
      <c r="A65" s="92"/>
      <c r="B65" s="92"/>
      <c r="C65" s="20"/>
      <c r="D65" s="34"/>
      <c r="E65" s="34"/>
      <c r="G65" s="9"/>
    </row>
    <row r="66" spans="1:7">
      <c r="A66" s="19"/>
      <c r="B66" s="19"/>
      <c r="C66" s="20"/>
      <c r="G66" s="9"/>
    </row>
    <row r="67" spans="1:7">
      <c r="A67" s="19"/>
      <c r="B67" s="19"/>
      <c r="C67" s="20"/>
      <c r="G67" s="9"/>
    </row>
    <row r="68" spans="1:7">
      <c r="A68" s="19"/>
      <c r="B68" s="19"/>
      <c r="C68" s="20"/>
      <c r="G68" s="9"/>
    </row>
    <row r="69" spans="1:7">
      <c r="A69" s="19"/>
      <c r="B69" s="19"/>
      <c r="C69" s="20"/>
      <c r="G69" s="9"/>
    </row>
    <row r="70" spans="1:7">
      <c r="A70" s="19"/>
      <c r="B70" s="19"/>
      <c r="C70" s="20"/>
      <c r="G70" s="9"/>
    </row>
    <row r="71" spans="1:7">
      <c r="A71" s="19"/>
      <c r="B71" s="19"/>
      <c r="C71" s="20"/>
      <c r="G71" s="9"/>
    </row>
    <row r="72" spans="1:7">
      <c r="A72" s="19"/>
      <c r="B72" s="19"/>
      <c r="C72" s="20"/>
      <c r="G72" s="9"/>
    </row>
    <row r="73" spans="1:7">
      <c r="A73" s="19"/>
      <c r="B73" s="19"/>
      <c r="C73" s="20"/>
      <c r="G73" s="9"/>
    </row>
    <row r="74" spans="1:7">
      <c r="A74" s="19"/>
      <c r="B74" s="19"/>
      <c r="C74" s="20"/>
      <c r="G74" s="9"/>
    </row>
    <row r="75" spans="1:7">
      <c r="A75" s="19"/>
      <c r="B75" s="19"/>
      <c r="C75" s="20"/>
      <c r="G75" s="9"/>
    </row>
    <row r="76" spans="1:7">
      <c r="A76" s="19"/>
      <c r="B76" s="19"/>
      <c r="C76" s="20"/>
      <c r="G76" s="9"/>
    </row>
    <row r="77" spans="1:7">
      <c r="A77" s="19"/>
      <c r="B77" s="19"/>
      <c r="C77" s="20"/>
      <c r="G77" s="9"/>
    </row>
    <row r="78" spans="1:7">
      <c r="A78" s="19"/>
      <c r="B78" s="19"/>
      <c r="C78" s="20"/>
      <c r="G78" s="9"/>
    </row>
    <row r="79" spans="1:7">
      <c r="A79" s="19"/>
      <c r="B79" s="19"/>
      <c r="C79" s="20"/>
      <c r="G79" s="9"/>
    </row>
    <row r="80" spans="1:7">
      <c r="A80" s="19"/>
      <c r="B80" s="19"/>
      <c r="C80" s="20"/>
      <c r="G80" s="9"/>
    </row>
    <row r="81" spans="1:7">
      <c r="A81" s="19"/>
      <c r="B81" s="19"/>
      <c r="C81" s="20"/>
      <c r="G81" s="9"/>
    </row>
    <row r="82" spans="1:7">
      <c r="A82" s="19"/>
      <c r="B82" s="19"/>
      <c r="C82" s="20"/>
      <c r="G82" s="9"/>
    </row>
    <row r="83" spans="1:7">
      <c r="A83" s="19"/>
      <c r="B83" s="19"/>
      <c r="C83" s="20"/>
      <c r="G83" s="9"/>
    </row>
    <row r="84" spans="1:7">
      <c r="A84" s="19"/>
      <c r="B84" s="19"/>
      <c r="C84" s="20"/>
      <c r="G84" s="9"/>
    </row>
    <row r="90" spans="1:7">
      <c r="A90" s="10"/>
      <c r="B90" s="4"/>
      <c r="C90" s="4"/>
      <c r="D90" s="4"/>
      <c r="E90" s="4"/>
      <c r="F90" s="4"/>
      <c r="G90" s="9"/>
    </row>
    <row r="91" spans="1:7">
      <c r="A91" s="9"/>
      <c r="B91" s="9"/>
      <c r="C91" s="9"/>
      <c r="D91" s="9"/>
      <c r="E91" s="9"/>
      <c r="F91" s="9"/>
      <c r="G91" s="9"/>
    </row>
    <row r="92" spans="1:7">
      <c r="A92" s="3"/>
      <c r="B92" s="22"/>
      <c r="C92" s="22"/>
      <c r="D92" s="22"/>
      <c r="E92" s="22"/>
      <c r="F92" s="22"/>
      <c r="G92" s="9"/>
    </row>
    <row r="93" spans="1:7">
      <c r="B93" s="22"/>
      <c r="C93" s="22"/>
      <c r="D93" s="22"/>
      <c r="E93" s="22"/>
      <c r="F93" s="22"/>
      <c r="G93" s="9"/>
    </row>
    <row r="94" spans="1:7">
      <c r="B94" s="9"/>
      <c r="C94" s="9"/>
      <c r="D94" s="9"/>
      <c r="E94" s="9"/>
      <c r="F94" s="9"/>
      <c r="G94"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19"/>
  <sheetViews>
    <sheetView topLeftCell="A5" zoomScaleNormal="100" workbookViewId="0">
      <selection activeCell="B19" sqref="B19"/>
    </sheetView>
  </sheetViews>
  <sheetFormatPr defaultColWidth="8.9296875" defaultRowHeight="15.75"/>
  <cols>
    <col min="1" max="1" width="17.19921875" style="21" customWidth="1"/>
    <col min="2" max="2" width="17.33203125" style="21" customWidth="1"/>
    <col min="3" max="3" width="22.59765625" style="21" customWidth="1"/>
    <col min="4" max="4" width="13.9296875" style="21" customWidth="1"/>
    <col min="5" max="16384" width="8.9296875" style="21"/>
  </cols>
  <sheetData>
    <row r="1" spans="1:5" s="17" customFormat="1" ht="15">
      <c r="A1" s="18" t="s">
        <v>125</v>
      </c>
    </row>
    <row r="2" spans="1:5" ht="17.25">
      <c r="A2" s="88" t="s">
        <v>233</v>
      </c>
      <c r="B2" s="22"/>
      <c r="C2" s="22"/>
      <c r="D2" s="4"/>
      <c r="E2" s="22"/>
    </row>
    <row r="3" spans="1:5">
      <c r="A3" s="18" t="s">
        <v>113</v>
      </c>
    </row>
    <row r="4" spans="1:5" ht="15" customHeight="1">
      <c r="A4" s="93" t="s">
        <v>27</v>
      </c>
      <c r="B4" s="93" t="s">
        <v>28</v>
      </c>
      <c r="D4" s="4"/>
      <c r="E4" s="22"/>
    </row>
    <row r="5" spans="1:5">
      <c r="A5" s="94">
        <v>44652</v>
      </c>
      <c r="B5" s="95" t="s">
        <v>2</v>
      </c>
      <c r="D5" s="4"/>
      <c r="E5" s="22"/>
    </row>
    <row r="6" spans="1:5" ht="15" customHeight="1">
      <c r="A6" s="2"/>
      <c r="B6" s="4"/>
      <c r="C6" s="4"/>
      <c r="D6" s="4"/>
      <c r="E6" s="22"/>
    </row>
    <row r="7" spans="1:5" ht="15" customHeight="1">
      <c r="A7" s="2"/>
      <c r="B7" s="4"/>
      <c r="C7" s="4"/>
      <c r="D7" s="4"/>
      <c r="E7" s="22"/>
    </row>
    <row r="8" spans="1:5" ht="15" customHeight="1">
      <c r="A8" s="2"/>
      <c r="B8" s="4"/>
      <c r="C8" s="4"/>
      <c r="D8" s="4"/>
      <c r="E8" s="22"/>
    </row>
    <row r="9" spans="1:5" ht="15" customHeight="1">
      <c r="A9" s="2"/>
      <c r="B9" s="4"/>
      <c r="C9" s="4"/>
      <c r="D9" s="4"/>
      <c r="E9" s="22"/>
    </row>
    <row r="10" spans="1:5" ht="15" customHeight="1">
      <c r="A10" s="2"/>
      <c r="B10" s="4"/>
      <c r="C10" s="4"/>
      <c r="D10" s="4"/>
      <c r="E10" s="22"/>
    </row>
    <row r="11" spans="1:5" ht="15" customHeight="1">
      <c r="A11" s="2"/>
      <c r="B11" s="4"/>
      <c r="C11" s="4"/>
      <c r="D11" s="4"/>
      <c r="E11" s="22"/>
    </row>
    <row r="12" spans="1:5" ht="15" customHeight="1">
      <c r="A12" s="2"/>
      <c r="B12" s="4"/>
      <c r="C12" s="4"/>
      <c r="D12" s="4"/>
      <c r="E12" s="22"/>
    </row>
    <row r="13" spans="1:5" ht="15" customHeight="1">
      <c r="A13" s="2"/>
      <c r="B13" s="4"/>
      <c r="C13" s="4"/>
      <c r="D13" s="4"/>
      <c r="E13" s="22"/>
    </row>
    <row r="14" spans="1:5" ht="15" customHeight="1">
      <c r="A14" s="2"/>
      <c r="B14" s="4"/>
      <c r="C14" s="4"/>
      <c r="D14" s="4"/>
      <c r="E14" s="22"/>
    </row>
    <row r="15" spans="1:5" ht="15" customHeight="1">
      <c r="A15" s="2"/>
      <c r="B15" s="4"/>
      <c r="C15" s="4"/>
      <c r="D15" s="4"/>
      <c r="E15" s="22"/>
    </row>
    <row r="16" spans="1:5" ht="15" customHeight="1">
      <c r="A16" s="2"/>
      <c r="B16" s="4"/>
      <c r="C16" s="4"/>
      <c r="D16" s="4"/>
      <c r="E16" s="22"/>
    </row>
    <row r="17" spans="1:5" ht="17.25">
      <c r="A17" s="2"/>
      <c r="B17" s="4"/>
      <c r="C17" s="4"/>
      <c r="D17" s="4"/>
      <c r="E17" s="22"/>
    </row>
    <row r="18" spans="1:5">
      <c r="A18" s="54" t="s">
        <v>110</v>
      </c>
      <c r="B18" s="55"/>
      <c r="C18" s="56"/>
    </row>
    <row r="19" spans="1:5" ht="75">
      <c r="A19" s="57" t="s">
        <v>234</v>
      </c>
      <c r="B19" s="57" t="s">
        <v>326</v>
      </c>
      <c r="C19"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cp:lastModifiedBy>
  <cp:lastPrinted>2020-06-15T08:28:46Z</cp:lastPrinted>
  <dcterms:created xsi:type="dcterms:W3CDTF">2018-04-24T06:01:14Z</dcterms:created>
  <dcterms:modified xsi:type="dcterms:W3CDTF">2022-04-22T10:16:07Z</dcterms:modified>
</cp:coreProperties>
</file>