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mc:AlternateContent xmlns:mc="http://schemas.openxmlformats.org/markup-compatibility/2006">
    <mc:Choice Requires="x15">
      <x15ac:absPath xmlns:x15ac="http://schemas.microsoft.com/office/spreadsheetml/2010/11/ac" url="/Users/antonionovellino/Desktop/ETTWORK/! EMODnet/EMODnet Physics/EMODnet Physics 5/! quarterly reports/2022.z.Interim/"/>
    </mc:Choice>
  </mc:AlternateContent>
  <xr:revisionPtr revIDLastSave="0" documentId="13_ncr:1_{7D644A6F-7FFF-AC40-8709-E3F32E9B50BE}" xr6:coauthVersionLast="47" xr6:coauthVersionMax="47" xr10:uidLastSave="{00000000-0000-0000-0000-000000000000}"/>
  <bookViews>
    <workbookView xWindow="-35900" yWindow="1560" windowWidth="34100" windowHeight="17220" tabRatio="784" firstSheet="1" activeTab="1" xr2:uid="{00000000-000D-0000-FFFF-FFFF00000000}"/>
  </bookViews>
  <sheets>
    <sheet name="Themes" sheetId="23" r:id="rId1"/>
    <sheet name="Comments" sheetId="37" r:id="rId2"/>
    <sheet name="1(Data)" sheetId="28" r:id="rId3"/>
    <sheet name="Products20220801" sheetId="38" r:id="rId4"/>
    <sheet name="2(Products)" sheetId="30" r:id="rId5"/>
    <sheet name="3(Data providers)" sheetId="31" r:id="rId6"/>
    <sheet name="4(Web services)" sheetId="32" r:id="rId7"/>
    <sheet name="5(QA-QC)" sheetId="25" r:id="rId8"/>
    <sheet name="6(User stats)&amp;7(Use case stats)" sheetId="33" r:id="rId9"/>
    <sheet name="8(Analytics)" sheetId="34" r:id="rId10"/>
    <sheet name="9(User friendliness)" sheetId="35" r:id="rId11"/>
    <sheet name="10-11-12(User stats)" sheetId="36" r:id="rId12"/>
  </sheets>
  <definedNames>
    <definedName name="_xlnm._FilterDatabase" localSheetId="3" hidden="1">Products20220801!$A$1:$K$562</definedName>
    <definedName name="_ftn1" localSheetId="2">'1(Data)'!#REF!</definedName>
    <definedName name="_ftn2" localSheetId="2">'1(Data)'!#REF!</definedName>
    <definedName name="_ftn3" localSheetId="2">'1(Data)'!$A$37</definedName>
    <definedName name="_ftn4" localSheetId="2">'1(Data)'!#REF!</definedName>
    <definedName name="_ftn5" localSheetId="2">'1(Data)'!#REF!</definedName>
    <definedName name="_ftn6" localSheetId="2">'1(Data)'!$A$38</definedName>
    <definedName name="_ftnref1" localSheetId="2">'1(Data)'!$A$5</definedName>
    <definedName name="_ftnref2" localSheetId="2">'1(Data)'!$B$5</definedName>
    <definedName name="_ftnref3" localSheetId="2">'1(Data)'!$C$5</definedName>
    <definedName name="_ftnref4" localSheetId="2">'1(Data)'!$P$5</definedName>
    <definedName name="_ftnref5" localSheetId="2">'1(Data)'!$Q$5</definedName>
    <definedName name="_ftnref6" localSheetId="2">'1(Data)'!$A$8</definedName>
    <definedName name="_Toc509591800" localSheetId="2">'1(Data)'!$A$1</definedName>
    <definedName name="_Toc509591802" localSheetId="5">'3(Data providers)'!$A$1</definedName>
    <definedName name="_Toc509591804" localSheetId="7">'5(QA-QC)'!$A$1</definedName>
    <definedName name="_Toc509591811" localSheetId="6">'4(Web services)'!$A$1</definedName>
    <definedName name="_Toc509591813" localSheetId="8">'6(User stats)&amp;7(Use case stats)'!$A$2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53" i="28" l="1"/>
  <c r="D54" i="28"/>
  <c r="D55" i="28"/>
  <c r="D56" i="28"/>
  <c r="D57" i="28"/>
  <c r="D58" i="28"/>
  <c r="D59" i="28"/>
  <c r="D60" i="28"/>
  <c r="D61" i="28"/>
  <c r="D62" i="28"/>
  <c r="D52" i="28"/>
  <c r="E65" i="28"/>
  <c r="C62" i="28" l="1"/>
  <c r="C63" i="28"/>
  <c r="C53" i="28"/>
  <c r="C54" i="28"/>
  <c r="C55" i="28"/>
  <c r="C56" i="28"/>
  <c r="C57" i="28"/>
  <c r="C58" i="28"/>
  <c r="C59" i="28"/>
  <c r="C60" i="28"/>
  <c r="C61" i="28"/>
  <c r="C52" i="28"/>
  <c r="J40" i="30"/>
  <c r="J39" i="30"/>
  <c r="Q68" i="30"/>
  <c r="Q65" i="30"/>
  <c r="Q64" i="30"/>
  <c r="N68" i="30"/>
  <c r="N66" i="30"/>
  <c r="N65" i="30"/>
  <c r="N64" i="30"/>
  <c r="K69" i="30"/>
  <c r="K68" i="30"/>
  <c r="K67" i="30"/>
  <c r="K65" i="30"/>
  <c r="H65" i="30"/>
  <c r="H66" i="30"/>
  <c r="H68" i="30"/>
  <c r="H64" i="30"/>
  <c r="H10" i="30"/>
  <c r="H11" i="30"/>
  <c r="H12" i="30"/>
  <c r="H13" i="30"/>
  <c r="H14" i="30"/>
  <c r="H15" i="30"/>
  <c r="H16" i="30"/>
  <c r="H17" i="30"/>
  <c r="H18" i="30"/>
  <c r="H19" i="30"/>
  <c r="H9" i="30"/>
  <c r="E20" i="30"/>
  <c r="G20" i="30" s="1"/>
  <c r="E19" i="30"/>
  <c r="G19" i="30" s="1"/>
  <c r="E18" i="30"/>
  <c r="G18" i="30" s="1"/>
  <c r="E17" i="30"/>
  <c r="G17" i="30" s="1"/>
  <c r="E16" i="30"/>
  <c r="G16" i="30" s="1"/>
  <c r="E15" i="30"/>
  <c r="G15" i="30" s="1"/>
  <c r="E14" i="30"/>
  <c r="G14" i="30" s="1"/>
  <c r="E13" i="30"/>
  <c r="G13" i="30" s="1"/>
  <c r="E12" i="30"/>
  <c r="G12" i="30" s="1"/>
  <c r="E11" i="30"/>
  <c r="G11" i="30" s="1"/>
  <c r="E10" i="30"/>
  <c r="G10" i="30" s="1"/>
  <c r="E9" i="30"/>
  <c r="G9" i="30" s="1"/>
  <c r="D6" i="30"/>
  <c r="C6" i="30"/>
  <c r="K509" i="38"/>
  <c r="K508" i="38"/>
  <c r="K507" i="38"/>
  <c r="E506" i="38"/>
  <c r="K506" i="38" s="1"/>
  <c r="E505" i="38"/>
  <c r="K505" i="38" s="1"/>
  <c r="K504" i="38"/>
  <c r="K503" i="38"/>
  <c r="K502" i="38"/>
  <c r="K501" i="38"/>
  <c r="K500" i="38"/>
  <c r="K499" i="38"/>
  <c r="K498" i="38"/>
  <c r="K497" i="38"/>
  <c r="K496" i="38"/>
  <c r="K495" i="38"/>
  <c r="K494" i="38"/>
  <c r="K493" i="38"/>
  <c r="K492" i="38"/>
  <c r="K491" i="38"/>
  <c r="K490" i="38"/>
  <c r="K489" i="38"/>
  <c r="K488" i="38"/>
  <c r="K487" i="38"/>
  <c r="K486" i="38"/>
  <c r="K485" i="38"/>
  <c r="K484" i="38"/>
  <c r="K483" i="38"/>
  <c r="K482" i="38"/>
  <c r="K481" i="38"/>
  <c r="K480" i="38"/>
  <c r="K479" i="38"/>
  <c r="K478" i="38"/>
  <c r="K477" i="38"/>
  <c r="K476" i="38"/>
  <c r="K475" i="38"/>
  <c r="K474" i="38"/>
  <c r="K473" i="38"/>
  <c r="K472" i="38"/>
  <c r="K471" i="38"/>
  <c r="K470" i="38"/>
  <c r="K469" i="38"/>
  <c r="K468" i="38"/>
  <c r="K467" i="38"/>
  <c r="K466" i="38"/>
  <c r="K465" i="38"/>
  <c r="K464" i="38"/>
  <c r="K463" i="38"/>
  <c r="K462" i="38"/>
  <c r="K461" i="38"/>
  <c r="K460" i="38"/>
  <c r="K459" i="38"/>
  <c r="K458" i="38"/>
  <c r="K457" i="38"/>
  <c r="K456" i="38"/>
  <c r="K455" i="38"/>
  <c r="K454" i="38"/>
  <c r="K453" i="38"/>
  <c r="K452" i="38"/>
  <c r="K451" i="38"/>
  <c r="K450" i="38"/>
  <c r="K449" i="38"/>
  <c r="K448" i="38"/>
  <c r="K447" i="38"/>
  <c r="K446" i="38"/>
  <c r="E445" i="38"/>
  <c r="K445" i="38" s="1"/>
  <c r="K444" i="38"/>
  <c r="K443" i="38"/>
  <c r="K442" i="38"/>
  <c r="K441" i="38"/>
  <c r="K440" i="38"/>
  <c r="K439" i="38"/>
  <c r="K438" i="38"/>
  <c r="K437" i="38"/>
  <c r="K436" i="38"/>
  <c r="K435" i="38"/>
  <c r="K434" i="38"/>
  <c r="K433" i="38"/>
  <c r="K432" i="38"/>
  <c r="K431" i="38"/>
  <c r="K430" i="38"/>
  <c r="K429" i="38"/>
  <c r="K428" i="38"/>
  <c r="K427" i="38"/>
  <c r="K426" i="38"/>
  <c r="K425" i="38"/>
  <c r="K424" i="38"/>
  <c r="K423" i="38"/>
  <c r="K422" i="38"/>
  <c r="K421" i="38"/>
  <c r="K420" i="38"/>
  <c r="K419" i="38"/>
  <c r="K418" i="38"/>
  <c r="K417" i="38"/>
  <c r="K416" i="38"/>
  <c r="K415" i="38"/>
  <c r="K414" i="38"/>
  <c r="K413" i="38"/>
  <c r="K412" i="38"/>
  <c r="K411" i="38"/>
  <c r="K410" i="38"/>
  <c r="K409" i="38"/>
  <c r="K408" i="38"/>
  <c r="K407" i="38"/>
  <c r="K406" i="38"/>
  <c r="K405" i="38"/>
  <c r="K404" i="38"/>
  <c r="K403" i="38"/>
  <c r="K402" i="38"/>
  <c r="K401" i="38"/>
  <c r="K400" i="38"/>
  <c r="K399" i="38"/>
  <c r="K398" i="38"/>
  <c r="K397" i="38"/>
  <c r="K396" i="38"/>
  <c r="K395" i="38"/>
  <c r="K394" i="38"/>
  <c r="K393" i="38"/>
  <c r="K392" i="38"/>
  <c r="K391" i="38"/>
  <c r="K390" i="38"/>
  <c r="K389" i="38"/>
  <c r="K388" i="38"/>
  <c r="K387" i="38"/>
  <c r="K386" i="38"/>
  <c r="K385" i="38"/>
  <c r="K381" i="38"/>
  <c r="K380" i="38"/>
  <c r="K379" i="38"/>
  <c r="K378" i="38"/>
  <c r="K377" i="38"/>
  <c r="K376" i="38"/>
  <c r="K375" i="38"/>
  <c r="K374" i="38"/>
  <c r="K373" i="38"/>
  <c r="K372" i="38"/>
  <c r="K371" i="38"/>
  <c r="K370" i="38"/>
  <c r="K369" i="38"/>
  <c r="K368" i="38"/>
  <c r="K367" i="38"/>
  <c r="K366" i="38"/>
  <c r="K365" i="38"/>
  <c r="K364" i="38"/>
  <c r="K363" i="38"/>
  <c r="K362" i="38"/>
  <c r="K361" i="38"/>
  <c r="K360" i="38"/>
  <c r="K359" i="38"/>
  <c r="K358" i="38"/>
  <c r="K357" i="38"/>
  <c r="K356" i="38"/>
  <c r="K355" i="38"/>
  <c r="K354" i="38"/>
  <c r="K353" i="38"/>
  <c r="K352" i="38"/>
  <c r="K351" i="38"/>
  <c r="K350" i="38"/>
  <c r="K349" i="38"/>
  <c r="K348" i="38"/>
  <c r="K347" i="38"/>
  <c r="K346" i="38"/>
  <c r="K345" i="38"/>
  <c r="K344" i="38"/>
  <c r="K343" i="38"/>
  <c r="K342" i="38"/>
  <c r="K341" i="38"/>
  <c r="K340" i="38"/>
  <c r="K339" i="38"/>
  <c r="K338" i="38"/>
  <c r="K337" i="38"/>
  <c r="K336" i="38"/>
  <c r="K335" i="38"/>
  <c r="K334" i="38"/>
  <c r="K333" i="38"/>
  <c r="K332" i="38"/>
  <c r="K331" i="38"/>
  <c r="K330" i="38"/>
  <c r="K329" i="38"/>
  <c r="K328" i="38"/>
  <c r="K327" i="38"/>
  <c r="K326" i="38"/>
  <c r="K325" i="38"/>
  <c r="K324" i="38"/>
  <c r="K323" i="38"/>
  <c r="K322" i="38"/>
  <c r="K321" i="38"/>
  <c r="K320" i="38"/>
  <c r="K319" i="38"/>
  <c r="K318" i="38"/>
  <c r="K317" i="38"/>
  <c r="K316" i="38"/>
  <c r="K315" i="38"/>
  <c r="K314" i="38"/>
  <c r="K313" i="38"/>
  <c r="K312" i="38"/>
  <c r="K311" i="38"/>
  <c r="B311" i="38"/>
  <c r="K310" i="38"/>
  <c r="B310" i="38"/>
  <c r="K309" i="38"/>
  <c r="K308" i="38"/>
  <c r="K307" i="38"/>
  <c r="K306" i="38"/>
  <c r="K305" i="38"/>
  <c r="B305" i="38"/>
  <c r="K304" i="38"/>
  <c r="K303" i="38"/>
  <c r="K302" i="38"/>
  <c r="K301" i="38"/>
  <c r="K300" i="38"/>
  <c r="K299" i="38"/>
  <c r="K298" i="38"/>
  <c r="K297" i="38"/>
  <c r="K296" i="38"/>
  <c r="K295" i="38"/>
  <c r="K294" i="38"/>
  <c r="K293" i="38"/>
  <c r="K292" i="38"/>
  <c r="K291" i="38"/>
  <c r="K290" i="38"/>
  <c r="K289" i="38"/>
  <c r="B289" i="38"/>
  <c r="K288" i="38"/>
  <c r="B288" i="38"/>
  <c r="K287" i="38"/>
  <c r="B287" i="38"/>
  <c r="K286" i="38"/>
  <c r="B286" i="38"/>
  <c r="K285" i="38"/>
  <c r="B285" i="38"/>
  <c r="K284" i="38"/>
  <c r="B284" i="38"/>
  <c r="K283" i="38"/>
  <c r="B283" i="38"/>
  <c r="K282" i="38"/>
  <c r="B282" i="38"/>
  <c r="K281" i="38"/>
  <c r="K280" i="38"/>
  <c r="K279" i="38"/>
  <c r="K278" i="38"/>
  <c r="K277" i="38"/>
  <c r="K276" i="38"/>
  <c r="K275" i="38"/>
  <c r="K274" i="38"/>
  <c r="K273" i="38"/>
  <c r="K272" i="38"/>
  <c r="K271" i="38"/>
  <c r="K270" i="38"/>
  <c r="K269" i="38"/>
  <c r="K268" i="38"/>
  <c r="K267" i="38"/>
  <c r="K266" i="38"/>
  <c r="K265" i="38"/>
  <c r="K264" i="38"/>
  <c r="K263" i="38"/>
  <c r="K262" i="38"/>
  <c r="K261" i="38"/>
  <c r="K260" i="38"/>
  <c r="K259" i="38"/>
  <c r="K258" i="38"/>
  <c r="K257" i="38"/>
  <c r="K256" i="38"/>
  <c r="K255" i="38"/>
  <c r="K254" i="38"/>
  <c r="K253" i="38"/>
  <c r="K252" i="38"/>
  <c r="K251" i="38"/>
  <c r="K250" i="38"/>
  <c r="K249" i="38"/>
  <c r="K248" i="38"/>
  <c r="K247" i="38"/>
  <c r="K246" i="38"/>
  <c r="K245" i="38"/>
  <c r="K244" i="38"/>
  <c r="K243" i="38"/>
  <c r="K242" i="38"/>
  <c r="K241" i="38"/>
  <c r="K240" i="38"/>
  <c r="K239" i="38"/>
  <c r="K238" i="38"/>
  <c r="K237" i="38"/>
  <c r="K236" i="38"/>
  <c r="K235" i="38"/>
  <c r="K234" i="38"/>
  <c r="K233" i="38"/>
  <c r="K232" i="38"/>
  <c r="K231" i="38"/>
  <c r="K230" i="38"/>
  <c r="K229" i="38"/>
  <c r="K228" i="38"/>
  <c r="K227" i="38"/>
  <c r="K226" i="38"/>
  <c r="K225" i="38"/>
  <c r="K224" i="38"/>
  <c r="K223" i="38"/>
  <c r="K222" i="38"/>
  <c r="K221" i="38"/>
  <c r="K220" i="38"/>
  <c r="K219" i="38"/>
  <c r="K218" i="38"/>
  <c r="K217" i="38"/>
  <c r="K216" i="38"/>
  <c r="K215" i="38"/>
  <c r="K214" i="38"/>
  <c r="K213" i="38"/>
  <c r="K212" i="38"/>
  <c r="K211" i="38"/>
  <c r="K210" i="38"/>
  <c r="K209" i="38"/>
  <c r="K208" i="38"/>
  <c r="K207" i="38"/>
  <c r="K206" i="38"/>
  <c r="K205" i="38"/>
  <c r="K204" i="38"/>
  <c r="K203" i="38"/>
  <c r="B203" i="38"/>
  <c r="K202" i="38"/>
  <c r="B202" i="38"/>
  <c r="K201" i="38"/>
  <c r="B201" i="38"/>
  <c r="K200" i="38"/>
  <c r="B200" i="38"/>
  <c r="K199" i="38"/>
  <c r="B199" i="38"/>
  <c r="K198" i="38"/>
  <c r="B198" i="38"/>
  <c r="K197" i="38"/>
  <c r="B197" i="38"/>
  <c r="K196" i="38"/>
  <c r="B196" i="38"/>
  <c r="K195" i="38"/>
  <c r="K194" i="38"/>
  <c r="K193" i="38"/>
  <c r="K192" i="38"/>
  <c r="K191" i="38"/>
  <c r="K190" i="38"/>
  <c r="K189" i="38"/>
  <c r="K188" i="38"/>
  <c r="K187" i="38"/>
  <c r="K186" i="38"/>
  <c r="B186" i="38"/>
  <c r="K185" i="38"/>
  <c r="B185" i="38"/>
  <c r="K184" i="38"/>
  <c r="B184" i="38"/>
  <c r="K183" i="38"/>
  <c r="B183" i="38"/>
  <c r="K182" i="38"/>
  <c r="B182" i="38"/>
  <c r="K181" i="38"/>
  <c r="B181" i="38"/>
  <c r="K180" i="38"/>
  <c r="B180" i="38"/>
  <c r="K179" i="38"/>
  <c r="B179" i="38"/>
  <c r="K178" i="38"/>
  <c r="B178" i="38"/>
  <c r="K177" i="38"/>
  <c r="B177" i="38"/>
  <c r="K176" i="38"/>
  <c r="K175" i="38"/>
  <c r="K174" i="38"/>
  <c r="K173" i="38"/>
  <c r="K172" i="38"/>
  <c r="K171" i="38"/>
  <c r="K170" i="38"/>
  <c r="B170" i="38"/>
  <c r="K169" i="38"/>
  <c r="B169" i="38"/>
  <c r="K168" i="38"/>
  <c r="K167" i="38"/>
  <c r="K166" i="38"/>
  <c r="K165" i="38"/>
  <c r="K164" i="38"/>
  <c r="B164" i="38"/>
  <c r="K163" i="38"/>
  <c r="B163" i="38"/>
  <c r="K162" i="38"/>
  <c r="B162" i="38"/>
  <c r="K161" i="38"/>
  <c r="K160" i="38"/>
  <c r="K159" i="38"/>
  <c r="K158" i="38"/>
  <c r="K157" i="38"/>
  <c r="K156" i="38"/>
  <c r="K155" i="38"/>
  <c r="K154" i="38"/>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5" i="38"/>
  <c r="K54" i="38"/>
  <c r="K53" i="38"/>
  <c r="K52" i="38"/>
  <c r="K51" i="38"/>
  <c r="K50" i="38"/>
  <c r="K49" i="38"/>
  <c r="K48" i="38"/>
  <c r="K47" i="38"/>
  <c r="K46" i="38"/>
  <c r="K14" i="38"/>
  <c r="K13" i="38"/>
  <c r="K12" i="38"/>
  <c r="K11" i="38"/>
  <c r="K10" i="38"/>
  <c r="B81" i="33"/>
  <c r="B84" i="33"/>
  <c r="B82" i="33"/>
  <c r="B87" i="33"/>
  <c r="B86" i="33"/>
  <c r="B75" i="33"/>
  <c r="B83" i="33"/>
  <c r="D8" i="33"/>
  <c r="D10" i="28" l="1"/>
  <c r="D11" i="28"/>
  <c r="D12" i="28"/>
  <c r="D13" i="28"/>
  <c r="D14" i="28"/>
  <c r="D15" i="28"/>
  <c r="D16" i="28"/>
  <c r="D17" i="28"/>
  <c r="D18" i="28"/>
  <c r="D19" i="28"/>
  <c r="D9" i="28"/>
  <c r="B49" i="28" l="1"/>
  <c r="A49" i="28"/>
  <c r="A8" i="37" l="1"/>
  <c r="B5" i="37" l="1"/>
  <c r="A5" i="37" l="1"/>
  <c r="A14" i="37" l="1"/>
  <c r="A15" i="37"/>
  <c r="A16" i="37"/>
  <c r="B15" i="37"/>
  <c r="B16" i="37"/>
  <c r="B14" i="37"/>
  <c r="A13" i="37"/>
  <c r="B13" i="37"/>
  <c r="A11" i="37"/>
  <c r="A12" i="37"/>
  <c r="B12" i="37"/>
  <c r="B11" i="37"/>
  <c r="A10" i="37"/>
  <c r="B10" i="37"/>
  <c r="A9" i="37"/>
  <c r="B9" i="37"/>
  <c r="A7" i="37"/>
  <c r="B8" i="37"/>
  <c r="B7" i="37"/>
  <c r="A4" i="37"/>
  <c r="B4"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Federica</author>
  </authors>
  <commentList>
    <comment ref="B433" authorId="0" shapeId="0" xr:uid="{9F0D685E-9ADE-2248-9805-C170A9A98C2E}">
      <text>
        <r>
          <rPr>
            <b/>
            <sz val="9"/>
            <color rgb="FF000000"/>
            <rFont val="Tahoma"/>
            <family val="2"/>
          </rPr>
          <t>Federica:</t>
        </r>
        <r>
          <rPr>
            <sz val="9"/>
            <color rgb="FF000000"/>
            <rFont val="Tahoma"/>
            <family val="2"/>
          </rPr>
          <t xml:space="preserve">
</t>
        </r>
        <r>
          <rPr>
            <sz val="9"/>
            <color rgb="FF000000"/>
            <rFont val="Tahoma"/>
            <family val="2"/>
          </rPr>
          <t xml:space="preserve">Geoserver </t>
        </r>
      </text>
    </comment>
    <comment ref="B495" authorId="0" shapeId="0" xr:uid="{D2EE2312-7F09-2241-96D1-A4CA3ACBA6D6}">
      <text>
        <r>
          <rPr>
            <b/>
            <sz val="9"/>
            <color indexed="81"/>
            <rFont val="Tahoma"/>
            <family val="2"/>
          </rPr>
          <t>Federica:</t>
        </r>
        <r>
          <rPr>
            <sz val="9"/>
            <color indexed="81"/>
            <rFont val="Tahoma"/>
            <family val="2"/>
          </rPr>
          <t xml:space="preserve">
aggiornare con http://thredds.emodnet-physics.eu/thredds/catalog.html</t>
        </r>
      </text>
    </comment>
    <comment ref="B510" authorId="0" shapeId="0" xr:uid="{4240C34A-DAE2-7742-B903-496440E524BD}">
      <text>
        <r>
          <rPr>
            <b/>
            <sz val="9"/>
            <color rgb="FF000000"/>
            <rFont val="Tahoma"/>
            <family val="2"/>
          </rPr>
          <t>Federica:</t>
        </r>
        <r>
          <rPr>
            <sz val="9"/>
            <color rgb="FF000000"/>
            <rFont val="Tahoma"/>
            <family val="2"/>
          </rPr>
          <t xml:space="preserve">
</t>
        </r>
        <r>
          <rPr>
            <sz val="9"/>
            <color rgb="FF000000"/>
            <rFont val="Tahoma"/>
            <family val="2"/>
          </rPr>
          <t>aggiornare con https://www.emodnet-physics.eu/map/Products/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Federica</author>
    <author>Microsoft Office User</author>
  </authors>
  <commentList>
    <comment ref="A64" authorId="0" shapeId="0" xr:uid="{3F815073-E3C9-AE4C-AE3C-5E225B28CC7C}">
      <text>
        <r>
          <rPr>
            <b/>
            <sz val="9"/>
            <color rgb="FF000000"/>
            <rFont val="Tahoma"/>
            <family val="2"/>
          </rPr>
          <t>Federica:</t>
        </r>
        <r>
          <rPr>
            <sz val="9"/>
            <color rgb="FF000000"/>
            <rFont val="Tahoma"/>
            <family val="2"/>
          </rPr>
          <t xml:space="preserve">
</t>
        </r>
        <r>
          <rPr>
            <sz val="9"/>
            <color rgb="FF000000"/>
            <rFont val="Tahoma"/>
            <family val="2"/>
          </rPr>
          <t>https://logstack.emodnet-physics.eu/dashboards/6050714f7a6305d74d03c5e2</t>
        </r>
      </text>
    </comment>
    <comment ref="E64" authorId="1" shapeId="0" xr:uid="{2E99D37C-70E2-1B4C-9982-7AF97F5ED5F0}">
      <text>
        <r>
          <rPr>
            <b/>
            <sz val="10"/>
            <color rgb="FF000000"/>
            <rFont val="Tahoma"/>
            <family val="2"/>
          </rPr>
          <t>Microsoft Office User:</t>
        </r>
        <r>
          <rPr>
            <sz val="10"/>
            <color rgb="FF000000"/>
            <rFont val="Tahoma"/>
            <family val="2"/>
          </rPr>
          <t xml:space="preserve">
</t>
        </r>
        <r>
          <rPr>
            <sz val="10"/>
            <color rgb="FF000000"/>
            <rFont val="Tahoma"/>
            <family val="2"/>
          </rPr>
          <t xml:space="preserve">in June the log tracking did not work, we estimated a traffic of about 30GB from 01/07/2022 to 01/08/2022
</t>
        </r>
      </text>
    </comment>
    <comment ref="A68" authorId="0" shapeId="0" xr:uid="{5DBA4AE8-4A55-B445-8FE5-17B3F15A43DE}">
      <text>
        <r>
          <rPr>
            <b/>
            <sz val="9"/>
            <color rgb="FF000000"/>
            <rFont val="Tahoma"/>
            <family val="2"/>
          </rPr>
          <t>Federica:</t>
        </r>
        <r>
          <rPr>
            <sz val="9"/>
            <color rgb="FF000000"/>
            <rFont val="Tahoma"/>
            <family val="2"/>
          </rPr>
          <t xml:space="preserve">
</t>
        </r>
        <r>
          <rPr>
            <sz val="9"/>
            <color rgb="FF000000"/>
            <rFont val="Tahoma"/>
            <family val="2"/>
          </rPr>
          <t xml:space="preserve">matomo
</t>
        </r>
      </text>
    </comment>
  </commentList>
</comments>
</file>

<file path=xl/sharedStrings.xml><?xml version="1.0" encoding="utf-8"?>
<sst xmlns="http://schemas.openxmlformats.org/spreadsheetml/2006/main" count="6160" uniqueCount="2850">
  <si>
    <t>Theme</t>
  </si>
  <si>
    <t>Sub-themes</t>
  </si>
  <si>
    <t>Bathymetry</t>
  </si>
  <si>
    <t>Geology</t>
  </si>
  <si>
    <t>Seabed habitats</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</si>
  <si>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</si>
  <si>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</si>
  <si>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</si>
  <si>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</si>
  <si>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</si>
  <si>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</si>
  <si>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</si>
  <si>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</si>
  <si>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Number of CDIs = Number of datasets</t>
  </si>
  <si>
    <t>No</t>
  </si>
  <si>
    <t>Datasets</t>
  </si>
  <si>
    <t>Count records (1 record = 1 data file), including the data needed to build data products.</t>
  </si>
  <si>
    <t>Records</t>
  </si>
  <si>
    <t>Number of data records, meaning the total number of lines of all data sets</t>
  </si>
  <si>
    <t xml:space="preserve">if one platform measures x parameters (=themes), then it is counted x times in the break down table. </t>
  </si>
  <si>
    <t>Platforms</t>
  </si>
  <si>
    <t>Yes, one CDI can cover several themes</t>
  </si>
  <si>
    <t>Country</t>
  </si>
  <si>
    <t>Organisation name</t>
  </si>
  <si>
    <t xml:space="preserve">[1] The human activities datasets are composed by objects and related tables that store records (relational databases). </t>
  </si>
  <si>
    <t>Means of information collection</t>
  </si>
  <si>
    <t>Acidity, Antifoulants, Chlorophyll, Dissolved gasses, Fertilizers, Hydrocarbons, Heavy metals, Organic Matter, Marine litter, Polychlorinated biphenyls, Pesticides and biocides, Radionuclides, Silicates</t>
  </si>
  <si>
    <t>Reporting date</t>
  </si>
  <si>
    <t>Portal name</t>
  </si>
  <si>
    <t>WMS</t>
  </si>
  <si>
    <t>Yes</t>
  </si>
  <si>
    <t>Datasets (can contain records from different subthemes/ functional groups)</t>
  </si>
  <si>
    <t>Seabed Substrate, Sea-floor Geology, Coastal Behavior, Geological events and probabilities, Mineral Occurrences, Submerged Landscapes</t>
  </si>
  <si>
    <t>Matomo</t>
  </si>
  <si>
    <t>[2] The list of sub-themes is provided in the first tab.</t>
  </si>
  <si>
    <t>Volume unit [1]</t>
  </si>
  <si>
    <t>QA / QC steps</t>
  </si>
  <si>
    <t>Short Description</t>
  </si>
  <si>
    <t>By whom?</t>
  </si>
  <si>
    <t>Metadata curation</t>
  </si>
  <si>
    <t>Data standards compliance checks</t>
  </si>
  <si>
    <t>Geographic Location Control</t>
  </si>
  <si>
    <t>Error Detection thanks to thematic expertise</t>
  </si>
  <si>
    <t>Quality Index / Accuracy assessment</t>
  </si>
  <si>
    <t>Data aggregation</t>
  </si>
  <si>
    <t>Other</t>
  </si>
  <si>
    <t>Harmonisation</t>
  </si>
  <si>
    <t>Language</t>
  </si>
  <si>
    <t>Units</t>
  </si>
  <si>
    <t>Terminology</t>
  </si>
  <si>
    <t>Coordinate Systems</t>
  </si>
  <si>
    <t>Data format</t>
  </si>
  <si>
    <t>Metadata</t>
  </si>
  <si>
    <t>Who performs the step?, and indicate whether the step is Automatic, Semi-automatic or Manual.</t>
  </si>
  <si>
    <t>✔ [1]</t>
  </si>
  <si>
    <t xml:space="preserve">[1] Flag the steps performed, and provide a Short Description of what is done, </t>
  </si>
  <si>
    <t>WFS</t>
  </si>
  <si>
    <t>WCS</t>
  </si>
  <si>
    <t>Number of users giving information [2]</t>
  </si>
  <si>
    <t>% of users [3]</t>
  </si>
  <si>
    <t>Main use cases and application areas [4]</t>
  </si>
  <si>
    <t>Organisation type</t>
  </si>
  <si>
    <t>% of users [6]</t>
  </si>
  <si>
    <t>[3] Percentage of users which belong to this organisation type.</t>
  </si>
  <si>
    <t>[4] Compile a bullet-point list of use cases from user form or oral feedback. A few words per use-case suffice. These use cases can be repeated in each interface table.</t>
  </si>
  <si>
    <t>Analytics tool</t>
  </si>
  <si>
    <t>If not supplied upon approaching: reason why? (reply from organisation)</t>
  </si>
  <si>
    <t>The purpose of this sheet is to provide a status overview of the different sub-theme data available on the portal and the download frequency by users</t>
  </si>
  <si>
    <t>Please refer to "Explanation of the trends and statistics" below</t>
  </si>
  <si>
    <t>Trend on data</t>
  </si>
  <si>
    <t>Name of sub-theme/ interface</t>
  </si>
  <si>
    <t>Breakdown of sub-theme</t>
  </si>
  <si>
    <t>Explanation of the trends and statistics</t>
  </si>
  <si>
    <t>Is it: a Data product or an External product?</t>
  </si>
  <si>
    <t>Trend on data products</t>
  </si>
  <si>
    <t>[1] Total number of (external) data products.</t>
  </si>
  <si>
    <r>
      <t xml:space="preserve">Sub-theme </t>
    </r>
    <r>
      <rPr>
        <sz val="10"/>
        <color rgb="FF333333"/>
        <rFont val="Open Sans"/>
        <family val="2"/>
      </rPr>
      <t>[2]</t>
    </r>
  </si>
  <si>
    <t>Is the product built internally or externally?</t>
  </si>
  <si>
    <t>Date product was built/ updated</t>
  </si>
  <si>
    <t>Name of the data product 
(description in the narrative)</t>
  </si>
  <si>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</si>
  <si>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</si>
  <si>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t>The purpose of this sheet is to provide a status overview of the different sub-theme data products available on the portal and the download frequency by users</t>
  </si>
  <si>
    <t>The purpose of this indicator is to have an oversight of the types of organisations supplying data and to measure the extent of restricted data</t>
  </si>
  <si>
    <t>Organisation type [1]</t>
  </si>
  <si>
    <t>Approached or volunteered?</t>
  </si>
  <si>
    <t xml:space="preserve">[1] The organisation types are: </t>
  </si>
  <si>
    <t>Academia/Research</t>
  </si>
  <si>
    <t>Government/Public administration</t>
  </si>
  <si>
    <t>Business and Private company</t>
  </si>
  <si>
    <t>NGOs/Civil society</t>
  </si>
  <si>
    <t>Others</t>
  </si>
  <si>
    <t>List all organisations that have supplied data voluntarily or upon request/approach since the start of the project phase</t>
  </si>
  <si>
    <t>The purpose of this indicator is to provide detail on the status of the various interfaces to data &amp; products on the portals</t>
  </si>
  <si>
    <t>Express as a percentage data and products available in each service</t>
  </si>
  <si>
    <t>Machine Interface 
(Data accessed programmatically - Software that would receive data/data products/external data products through software)</t>
  </si>
  <si>
    <t>Add any other interfaces as required/available</t>
  </si>
  <si>
    <t>The purpose of this indicator is to gauge the extent of the dedicated community</t>
  </si>
  <si>
    <t>Data derived from the portal's download form(s)</t>
  </si>
  <si>
    <t>e.g. web data product download form</t>
  </si>
  <si>
    <t>Countries and regions [5]</t>
  </si>
  <si>
    <t>Albania</t>
  </si>
  <si>
    <t>Andorra</t>
  </si>
  <si>
    <t>Armenia</t>
  </si>
  <si>
    <t>Austria</t>
  </si>
  <si>
    <t>Azerbaijan</t>
  </si>
  <si>
    <t>Belarus</t>
  </si>
  <si>
    <t>Belgium</t>
  </si>
  <si>
    <t>Bosnia and Herzegovina</t>
  </si>
  <si>
    <t>Bulgaria</t>
  </si>
  <si>
    <t>Croatia</t>
  </si>
  <si>
    <t>Czech Republic (Czechia)</t>
  </si>
  <si>
    <t>Denmark</t>
  </si>
  <si>
    <t>Estonia</t>
  </si>
  <si>
    <t>Finland</t>
  </si>
  <si>
    <t>France</t>
  </si>
  <si>
    <t>Georgia</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</si>
  <si>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</si>
  <si>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</si>
  <si>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</si>
  <si>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</si>
  <si>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</si>
  <si>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</si>
  <si>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</si>
  <si>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</si>
  <si>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</si>
  <si>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</si>
  <si>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</si>
  <si>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</si>
  <si>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</si>
  <si>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</si>
  <si>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</si>
  <si>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</si>
  <si>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</si>
  <si>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</si>
  <si>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</si>
  <si>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</si>
  <si>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</si>
  <si>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</si>
  <si>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</si>
  <si>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</si>
  <si>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</si>
  <si>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</si>
  <si>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</si>
  <si>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</si>
  <si>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Turkey</t>
  </si>
  <si>
    <t>Ukraine</t>
  </si>
  <si>
    <t>United Kingdom</t>
  </si>
  <si>
    <t>Vatican City</t>
  </si>
  <si>
    <t>Sum European countries</t>
  </si>
  <si>
    <t>Asia</t>
  </si>
  <si>
    <t>North America</t>
  </si>
  <si>
    <t>South America</t>
  </si>
  <si>
    <t>Central America</t>
  </si>
  <si>
    <t>Oceania</t>
  </si>
  <si>
    <t>Africa</t>
  </si>
  <si>
    <t>[1] Which portal interfaces are concerned by the table statistics: e.g. map viewer, data download service? Some interfaces like web-services are not well suited for user information gathering and can be reported in a separate table.</t>
  </si>
  <si>
    <t>[2] Relevant when the user form is optional.</t>
  </si>
  <si>
    <t>[5] Distribution of users per region. European countries taken from https://europa.eu/european-union/about-eu/countries_en</t>
  </si>
  <si>
    <t>[6] Percentage of users belonging to this region.</t>
  </si>
  <si>
    <t>7) Published use cases</t>
  </si>
  <si>
    <t>Indicator 6: Statistics on information volunteered through download forms</t>
  </si>
  <si>
    <t>Indicator 7: Published use cases</t>
  </si>
  <si>
    <t>Copy-paste screenshots of the graphs of the information from dashboard</t>
  </si>
  <si>
    <t xml:space="preserve">Indicator 8: Portal &amp; Social Media visibility </t>
  </si>
  <si>
    <t>8.1 Visibility &amp; Analytics (Portal overview)</t>
  </si>
  <si>
    <t>Copy-paste screenshot of the graphs of the information from dashboard</t>
  </si>
  <si>
    <t>Indicator 10: Visibility &amp; Analytics for web pages</t>
  </si>
  <si>
    <t>Indicator 11: Visibility &amp; Analytics for web sections</t>
  </si>
  <si>
    <t>Indicator 12: Average visit duration for web pages</t>
  </si>
  <si>
    <t>10) Visibility &amp; analytics for web pages</t>
  </si>
  <si>
    <t>11) Visibility &amp; analytics for web sections</t>
  </si>
  <si>
    <t>12) Average visit duration for web pages</t>
  </si>
  <si>
    <t>Indicator 1: Current status and coverage of total available thematic data</t>
  </si>
  <si>
    <t>1.A) Volume and coverage of available data</t>
  </si>
  <si>
    <t>2.A) Volume and coverage of available data products</t>
  </si>
  <si>
    <t>Indicator 2: Current status and coverage of total number of data products</t>
  </si>
  <si>
    <t>1.B) Usage of data since the start of the project phase</t>
  </si>
  <si>
    <t>2.B) Usage of data products since the start of the project phase</t>
  </si>
  <si>
    <t>Indicator 4: Online 'Web' interfaces to access or view data</t>
  </si>
  <si>
    <t>Indicator 5: Quality Control and Quality Assurance steps</t>
  </si>
  <si>
    <t>The purpose of this indicator is to provide an overview of the technical work load in data acquisition</t>
  </si>
  <si>
    <t>2A) Volume and coverage of available data products</t>
  </si>
  <si>
    <t>3) Organisations supplying/ approached to supply data anad data products</t>
  </si>
  <si>
    <t>4) Online 'Web' interfaces to access or view data</t>
  </si>
  <si>
    <t>6) Statistics on information volunteered through download forms</t>
  </si>
  <si>
    <t>8.2 SEO assessment - Acquisitions</t>
  </si>
  <si>
    <t>Comments on the progress indicators in the excel template</t>
  </si>
  <si>
    <t>Progress indicator</t>
  </si>
  <si>
    <t xml:space="preserve">Comment </t>
  </si>
  <si>
    <t>1 Status/Volume and coverage of all available acquired data</t>
  </si>
  <si>
    <t>2 Status/Total number and the coverage of all built &amp; external data products</t>
  </si>
  <si>
    <t>2B) Usage of data products since the start of the project phase</t>
  </si>
  <si>
    <t>1B) Usage of data since the start of the project phase</t>
  </si>
  <si>
    <t>Method, 
e.g. Automatic / Semi-automatic / Manual</t>
  </si>
  <si>
    <t>Refer to the guidance provided by the EMODnet Secretariat ("EMODnet Use Cases: Guidance and Procedures").</t>
  </si>
  <si>
    <t>Number of Map visualisations (last final report)</t>
  </si>
  <si>
    <t>Number of WMS requests 
(last final report)</t>
  </si>
  <si>
    <t>Number of WFS requests 
(last final report)</t>
  </si>
  <si>
    <t>Total number of products per sub-theme</t>
  </si>
  <si>
    <r>
      <t>Trend in total number of products (%)</t>
    </r>
    <r>
      <rPr>
        <sz val="10"/>
        <color rgb="FF333333"/>
        <rFont val="Open Sans"/>
        <family val="2"/>
      </rPr>
      <t xml:space="preserve"> [3]</t>
    </r>
  </si>
  <si>
    <t>[4] Decimal definition 1 GB = 1000^3 bytes</t>
  </si>
  <si>
    <t>1A) Volume and coverage of available data</t>
  </si>
  <si>
    <t>Explanation of trend value in the narrative.</t>
  </si>
  <si>
    <r>
      <t xml:space="preserve">Total data product Volume in GigaBytes </t>
    </r>
    <r>
      <rPr>
        <sz val="10"/>
        <color rgb="FF333333"/>
        <rFont val="Open Sans"/>
        <family val="2"/>
      </rPr>
      <t>[4]</t>
    </r>
  </si>
  <si>
    <t>Total number of users since end of the last final</t>
  </si>
  <si>
    <t>[1] Define unit of manual download (e.g. datasets, requests, records, …); additional explanation can be provided in the narrative.</t>
  </si>
  <si>
    <t>[2] Indicate the unit and total volume of downloadable items in relation to the unit in which they are downloadable (e.g. the total volume or number of CDIs/records/datasets/... available for download) – clearly specify the unit.</t>
  </si>
  <si>
    <t>[3] Decimal definition 1 GB = 1000^3 bytes.</t>
  </si>
  <si>
    <t>Web service Trends</t>
  </si>
  <si>
    <t>Cyprus</t>
  </si>
  <si>
    <t>Sub-theme/ interface name</t>
  </si>
  <si>
    <t>[4] Trend is calculated from the figures at the end of the last phase as compared with the figures at this stage.</t>
  </si>
  <si>
    <r>
      <t xml:space="preserve">Sea-basins </t>
    </r>
    <r>
      <rPr>
        <sz val="12"/>
        <rFont val="Open Sans"/>
        <family val="2"/>
      </rPr>
      <t>[5]</t>
    </r>
  </si>
  <si>
    <r>
      <t xml:space="preserve">Sub-theme </t>
    </r>
    <r>
      <rPr>
        <sz val="10"/>
        <rFont val="Open Sans"/>
        <family val="2"/>
      </rPr>
      <t>[2]</t>
    </r>
  </si>
  <si>
    <t>Please highlight newly added data within this reporting period.</t>
  </si>
  <si>
    <t xml:space="preserve">[1] Indicate the volume unit of measurement: “records”, "CDI", “data sets”, or “platforms”. </t>
  </si>
  <si>
    <t>[4] Decimal definition 1 GB = 1000^3 bytes.</t>
  </si>
  <si>
    <r>
      <t xml:space="preserve">Total data volume per sub-theme
(refer to </t>
    </r>
    <r>
      <rPr>
        <sz val="10"/>
        <rFont val="Open Sans"/>
        <family val="2"/>
      </rPr>
      <t>[1]</t>
    </r>
    <r>
      <rPr>
        <b/>
        <i/>
        <sz val="10"/>
        <rFont val="Open Sans"/>
        <family val="2"/>
      </rPr>
      <t>)</t>
    </r>
  </si>
  <si>
    <r>
      <t xml:space="preserve">Trend in total data volume (%) </t>
    </r>
    <r>
      <rPr>
        <sz val="10"/>
        <rFont val="Open Sans"/>
        <family val="2"/>
      </rPr>
      <t>[3]</t>
    </r>
  </si>
  <si>
    <r>
      <t xml:space="preserve">Total data Volume in GigaBytes </t>
    </r>
    <r>
      <rPr>
        <sz val="10"/>
        <rFont val="Open Sans"/>
        <family val="2"/>
      </rPr>
      <t>[4]</t>
    </r>
  </si>
  <si>
    <r>
      <t>Manual download unit</t>
    </r>
    <r>
      <rPr>
        <sz val="10"/>
        <rFont val="Open Sans"/>
        <family val="2"/>
      </rPr>
      <t xml:space="preserve"> [1]</t>
    </r>
  </si>
  <si>
    <r>
      <t xml:space="preserve">Unit and Total Volume </t>
    </r>
    <r>
      <rPr>
        <b/>
        <sz val="10"/>
        <rFont val="Open Sans"/>
        <family val="2"/>
      </rPr>
      <t>available</t>
    </r>
    <r>
      <rPr>
        <sz val="10"/>
        <rFont val="Open Sans"/>
        <family val="2"/>
      </rPr>
      <t xml:space="preserve"> for download [2]</t>
    </r>
  </si>
  <si>
    <r>
      <t xml:space="preserve">Total Volume </t>
    </r>
    <r>
      <rPr>
        <b/>
        <sz val="10"/>
        <rFont val="Open Sans"/>
        <family val="2"/>
      </rPr>
      <t>downloaded</t>
    </r>
    <r>
      <rPr>
        <sz val="10"/>
        <rFont val="Open Sans"/>
        <family val="2"/>
      </rPr>
      <t xml:space="preserve"> in GigaBytes [3]</t>
    </r>
  </si>
  <si>
    <r>
      <t xml:space="preserve">Number of </t>
    </r>
    <r>
      <rPr>
        <b/>
        <sz val="10"/>
        <rFont val="Open Sans"/>
        <family val="2"/>
      </rPr>
      <t>manual</t>
    </r>
    <r>
      <rPr>
        <sz val="10"/>
        <rFont val="Open Sans"/>
        <family val="2"/>
      </rPr>
      <t xml:space="preserve"> </t>
    </r>
    <r>
      <rPr>
        <b/>
        <sz val="10"/>
        <rFont val="Open Sans"/>
        <family val="2"/>
      </rPr>
      <t>downloads</t>
    </r>
    <r>
      <rPr>
        <sz val="10"/>
        <rFont val="Open Sans"/>
        <family val="2"/>
      </rPr>
      <t xml:space="preserve"> 
(this reporting period)</t>
    </r>
  </si>
  <si>
    <r>
      <t xml:space="preserve">Number of </t>
    </r>
    <r>
      <rPr>
        <b/>
        <sz val="10"/>
        <rFont val="Open Sans"/>
        <family val="2"/>
      </rPr>
      <t>manual</t>
    </r>
    <r>
      <rPr>
        <sz val="10"/>
        <rFont val="Open Sans"/>
        <family val="2"/>
      </rPr>
      <t xml:space="preserve"> </t>
    </r>
    <r>
      <rPr>
        <b/>
        <sz val="10"/>
        <rFont val="Open Sans"/>
        <family val="2"/>
      </rPr>
      <t xml:space="preserve">downloads
</t>
    </r>
    <r>
      <rPr>
        <sz val="10"/>
        <rFont val="Open Sans"/>
        <family val="2"/>
      </rPr>
      <t>(status last final report)</t>
    </r>
  </si>
  <si>
    <r>
      <t xml:space="preserve">Trend number of downloads (%) </t>
    </r>
    <r>
      <rPr>
        <sz val="10"/>
        <rFont val="Open Sans"/>
        <family val="2"/>
      </rPr>
      <t>[4]</t>
    </r>
  </si>
  <si>
    <r>
      <t xml:space="preserve">Number of </t>
    </r>
    <r>
      <rPr>
        <b/>
        <sz val="10"/>
        <rFont val="Open Sans"/>
        <family val="2"/>
      </rPr>
      <t>Map</t>
    </r>
    <r>
      <rPr>
        <sz val="10"/>
        <rFont val="Open Sans"/>
        <family val="2"/>
      </rPr>
      <t xml:space="preserve"> </t>
    </r>
    <r>
      <rPr>
        <b/>
        <sz val="10"/>
        <rFont val="Open Sans"/>
        <family val="2"/>
      </rPr>
      <t>visualisations</t>
    </r>
    <r>
      <rPr>
        <sz val="10"/>
        <rFont val="Open Sans"/>
        <family val="2"/>
      </rPr>
      <t xml:space="preserve"> (this reporting period)</t>
    </r>
  </si>
  <si>
    <r>
      <t xml:space="preserve">Trend number of map visualisations (%) </t>
    </r>
    <r>
      <rPr>
        <sz val="10"/>
        <rFont val="Open Sans"/>
        <family val="2"/>
      </rPr>
      <t>[4]</t>
    </r>
  </si>
  <si>
    <r>
      <t xml:space="preserve">Number of </t>
    </r>
    <r>
      <rPr>
        <b/>
        <sz val="10"/>
        <rFont val="Open Sans"/>
        <family val="2"/>
      </rPr>
      <t>WMS</t>
    </r>
    <r>
      <rPr>
        <sz val="10"/>
        <rFont val="Open Sans"/>
        <family val="2"/>
      </rPr>
      <t xml:space="preserve"> requests (this reporting period)</t>
    </r>
  </si>
  <si>
    <r>
      <t xml:space="preserve">Trend number of WMS requests (%) </t>
    </r>
    <r>
      <rPr>
        <sz val="10"/>
        <rFont val="Open Sans"/>
        <family val="2"/>
      </rPr>
      <t>[4]</t>
    </r>
  </si>
  <si>
    <r>
      <t xml:space="preserve">Number of </t>
    </r>
    <r>
      <rPr>
        <b/>
        <sz val="10"/>
        <rFont val="Open Sans"/>
        <family val="2"/>
      </rPr>
      <t>WFS</t>
    </r>
    <r>
      <rPr>
        <sz val="10"/>
        <rFont val="Open Sans"/>
        <family val="2"/>
      </rPr>
      <t xml:space="preserve"> requests 
(this reporting period)</t>
    </r>
  </si>
  <si>
    <r>
      <t xml:space="preserve">Trend number of WFS requests (%) </t>
    </r>
    <r>
      <rPr>
        <sz val="10"/>
        <rFont val="Open Sans"/>
        <family val="2"/>
      </rPr>
      <t>[4]</t>
    </r>
  </si>
  <si>
    <t>Sea basin [2]</t>
  </si>
  <si>
    <t>Volume (in GigaBytes)</t>
  </si>
  <si>
    <t>Data type supplied: data, data product, both?</t>
  </si>
  <si>
    <t>Sub-theme(s) + description</t>
  </si>
  <si>
    <t>% of restricted data [3] 
(or #restricted/# not restricted)</t>
  </si>
  <si>
    <t>Under what license was the data provided?</t>
  </si>
  <si>
    <t>Was the data provided as a digital file or a web service?</t>
  </si>
  <si>
    <t>Provided through Ingestion or directly? [4]</t>
  </si>
  <si>
    <t>[2] For which sea-basin(s) was the data provided?</t>
  </si>
  <si>
    <t xml:space="preserve">[3] Restricted data is defined as 'non-public data'. </t>
  </si>
  <si>
    <t>[4] Was the data provided through EMODnet Ingestion or directly through the thematic?</t>
  </si>
  <si>
    <t>Indicator 3: Internal and external organisations supplying/approached to supply data and data products since start of the project phase</t>
  </si>
  <si>
    <r>
      <t>Interfaces</t>
    </r>
    <r>
      <rPr>
        <sz val="10"/>
        <rFont val="Open Sans"/>
        <family val="2"/>
      </rPr>
      <t xml:space="preserve"> [1]</t>
    </r>
  </si>
  <si>
    <t>9) Technical monitoring</t>
  </si>
  <si>
    <t xml:space="preserve">Indicator 9: Technical monitoring </t>
  </si>
  <si>
    <t>Reported Volume unit</t>
  </si>
  <si>
    <t>• Habitats - seabed habitats (including coastal wetlands): broad-scale mapping, collection of classified maps, collection of models, composite products
• Habitats - essential fish habitats: collection of classified maps, collection of models
• Chemistry - dissolved gases
• Geology - seabed substrate
• Physics - optical properties, salinity, waves, currents, ice cover
• Bathymetry – depth to seabed</t>
  </si>
  <si>
    <t>Recording-day-platform</t>
  </si>
  <si>
    <t>Macroalgae, Angiosperms, Benthos, Birds, Fish, Mammals, Phytoplankton, Reptiles, Zooplankton</t>
  </si>
  <si>
    <t>Occurrence records</t>
  </si>
  <si>
    <t>Aggregate extraction, Algae production, Aquaculture, Cables, Cultural heritage, Desalination, Dredging, Environment, Fisheries, Main Ports, Maritime Spatial Planning (MSP), Military Areas, Nuclear power plants, Ocean energy facilities, Oil and Gas, Other forms of area management/designation, Pipelines, Shipping density, Waste disposal, Wind farms</t>
  </si>
  <si>
    <t>Number of geographic records (point, line or polygon objects). For geometries linking to a related table, also number of records from related tables. Temporal, automatically acquired, new records are counted</t>
  </si>
  <si>
    <t>Geographic records (objects)+ Related records[1])</t>
  </si>
  <si>
    <t>Number of cells for each data product (raster file, GeoTIFF/NetCDF format)</t>
  </si>
  <si>
    <t>Grid cells (only for Shipping density datasets)</t>
  </si>
  <si>
    <t xml:space="preserve">Each year new records can be added/removed to each of these tables. So it is more accurate to report both the number of the objects and the number of new records. </t>
  </si>
  <si>
    <t>Volume unit</t>
  </si>
  <si>
    <t>Indicate here unit of measurement: % area, or number of platforms/CDIs/ records or…?</t>
  </si>
  <si>
    <t>Atlantic EEA (North East Atlantic Ocean, Macaronesia, Iceland Sea, Norwegian Sea, Celtic Seas, Bay of Biscay and Iberian coast, White Sea, Barents Sea)</t>
  </si>
  <si>
    <t>Arctic (not defined by EEA shapefile) [6]</t>
  </si>
  <si>
    <t>Baltic Sea EEA</t>
  </si>
  <si>
    <t>Black Sea EEA</t>
  </si>
  <si>
    <t>Med Sea EEA (Adriatic Sea, Ionian Sea and the Central Mediterranean Sea, Western Meditarranean Sea, Aegean-Levantine Sea)</t>
  </si>
  <si>
    <t>Greater North Sea EEA</t>
  </si>
  <si>
    <t>Caspian Sea (not defined by EEA shapefile)</t>
  </si>
  <si>
    <t>Caribbean Sea (not defined by EEA shapefile)</t>
  </si>
  <si>
    <t>Other Seas (Other regions not defined by EEA shapefiles)</t>
  </si>
  <si>
    <t>[6] Please note that the data that occur in the Arctic will also occur in the other areas.</t>
  </si>
  <si>
    <t>[3] Trend is calculated from the figures at the end of the last project phase as compared with the figures at this stage.</t>
  </si>
  <si>
    <t>Added this phase (% or number)</t>
  </si>
  <si>
    <t>Total area coverage (total %) or data density (number)</t>
  </si>
  <si>
    <t>Please feel free to record the areas as you did in the past, if you have problems with this lay-out. If you do that, please record this fact in the narrative.</t>
  </si>
  <si>
    <t>[5] Total % sea-basin area covered by all data or number of CDIs/platforms/records in this area (left column) ; % area covered by data added in this phase or number of CDIs/platforms/records added this phase (right column).</t>
  </si>
  <si>
    <t>[5] Product Density: How much products available per sea-basin. Calculate total % area covered by all products or total number of products per sea-bason; indicate % area covered by products added in this phase or number of products added in this phase.</t>
  </si>
  <si>
    <t>platforms</t>
  </si>
  <si>
    <t>Temperature in the water column</t>
  </si>
  <si>
    <t>Salinity in the water column</t>
  </si>
  <si>
    <t>Currents</t>
  </si>
  <si>
    <t>Optical properties</t>
  </si>
  <si>
    <t>Sea Level</t>
  </si>
  <si>
    <t>Atmospheric parameters</t>
  </si>
  <si>
    <t>Water Conductivity/Biogeochemical</t>
  </si>
  <si>
    <t>Waves</t>
  </si>
  <si>
    <t>Winds</t>
  </si>
  <si>
    <t>River</t>
  </si>
  <si>
    <t>Underwater noise</t>
  </si>
  <si>
    <t>Ice coverage</t>
  </si>
  <si>
    <t>logs</t>
  </si>
  <si>
    <t>EMODnet Physics input data is sparse and for this indicator we consider the "platform" as the "unit" of monitoring assessment. A platform is a logical entity that hosts data, where data maybe a single dataset (e.g. a profile in case of CTD), a timeseries (e.g. sea level station), a series of profiles (e.g. ARGO). The source for the indicator is the map.emodnet-physics.eu where sub-theme is the unique applied filter. For indicator 1.A we report on the % variation of the number of platforms for the given basin.  For indicator 1.A we report on the % variation of the number of platforms for the given basin.  For this indicator we are using bounding box shapes - EEA shapefiles - anyhow boxes for Caspian and Caribbean Seas are not in use yet and platforms in these regions are counted under Other Seas.  For indicator 1.B the unit of download is measured in platforms (in line with indicator 1.A) while the number of downloads are measured in "requests". A request may be for a single dataset (e.g. 1 CTD) as well as a full time series (e.g. daily data for past XX years). For ice data, EMODnet Physics is integrating a satellite derived product covering the whole Arctic and Antarctic areas. This product can be only downloaded via WMS.</t>
  </si>
  <si>
    <t>na</t>
  </si>
  <si>
    <t>CMCC</t>
  </si>
  <si>
    <t>Norwegian Water Resources and Energy Directorate, NVE</t>
  </si>
  <si>
    <t>Vigicrues - ervice d'information sur le risque de crues
des principaux cours d'eau en France</t>
  </si>
  <si>
    <t>data</t>
  </si>
  <si>
    <t>prod</t>
  </si>
  <si>
    <t>wave</t>
  </si>
  <si>
    <t>sea level</t>
  </si>
  <si>
    <t>temperature and atmospheric</t>
  </si>
  <si>
    <t>river</t>
  </si>
  <si>
    <t>CC-BY</t>
  </si>
  <si>
    <t>service</t>
  </si>
  <si>
    <t>file</t>
  </si>
  <si>
    <t>Ingestion</t>
  </si>
  <si>
    <t>directly</t>
  </si>
  <si>
    <t>approached</t>
  </si>
  <si>
    <t>Atlantic</t>
  </si>
  <si>
    <t>Global</t>
  </si>
  <si>
    <t>Atlantic + Med</t>
  </si>
  <si>
    <t>Norwegian Seas</t>
  </si>
  <si>
    <t>Scottish Environment Protection Agency (SEPA)</t>
  </si>
  <si>
    <t>public</t>
  </si>
  <si>
    <t>UK</t>
  </si>
  <si>
    <t xml:space="preserve">North Sea - North Atlantic </t>
  </si>
  <si>
    <t>RT Ingestion</t>
  </si>
  <si>
    <t>Tyrrenian Sea</t>
  </si>
  <si>
    <t>Adriatic Sea</t>
  </si>
  <si>
    <t>VOTO - Voice of the Ocean</t>
  </si>
  <si>
    <t>Baltic</t>
  </si>
  <si>
    <t>temperature, salinity</t>
  </si>
  <si>
    <t>H2020 ARICE - AWI</t>
  </si>
  <si>
    <t>Swedish Agency Marine and Water Management - Sweden</t>
  </si>
  <si>
    <t>USGS Water Data - US Dep of the Interior</t>
  </si>
  <si>
    <t>ARPAEM - Italy</t>
  </si>
  <si>
    <t>JRC - Italy</t>
  </si>
  <si>
    <t>+ATLANTIC</t>
  </si>
  <si>
    <t xml:space="preserve">Confederacion Hidrografica del Cantabrico </t>
  </si>
  <si>
    <t>Agencia Catalana de lAigua - ACA, Generalitat de Catalunya</t>
  </si>
  <si>
    <t>Red_Hidrosur</t>
  </si>
  <si>
    <t>NMDIS - China</t>
  </si>
  <si>
    <t>VLIZ - Belgium</t>
  </si>
  <si>
    <t>ICES - International Conseil for Sea Exploration  - Denmark</t>
  </si>
  <si>
    <t xml:space="preserve">SOCAT - Surface Ocean CO2 Obsercation - (NCEI National Centers for Environmental Information) </t>
  </si>
  <si>
    <t>BEC - Barcelona Expert Centre - Spain</t>
  </si>
  <si>
    <t>EPFL - SWISS Polar Institute</t>
  </si>
  <si>
    <t>Global Runoff Data Centre (GRDC) -  the Federal Institute of Hydrology (BfG)</t>
  </si>
  <si>
    <t>United States</t>
  </si>
  <si>
    <t>China</t>
  </si>
  <si>
    <t xml:space="preserve">Switzerland </t>
  </si>
  <si>
    <t>Atlantic + Global</t>
  </si>
  <si>
    <t>Med Sea</t>
  </si>
  <si>
    <t>supplier/linked organization</t>
  </si>
  <si>
    <t>volunteered</t>
  </si>
  <si>
    <t>sea level + temperature + salinity</t>
  </si>
  <si>
    <t>temperature + salinity + underwaternoise</t>
  </si>
  <si>
    <t>wind + wave</t>
  </si>
  <si>
    <t>salinity</t>
  </si>
  <si>
    <t>underwaternoise</t>
  </si>
  <si>
    <t>CO2</t>
  </si>
  <si>
    <t>new impulsive noise (Mediterranean) data registry not yet avaialble</t>
  </si>
  <si>
    <t>sea level (IOC)</t>
  </si>
  <si>
    <t>PACE</t>
  </si>
  <si>
    <t>CNR - ISMAR - Italy</t>
  </si>
  <si>
    <t>UNIGE DICCA - University od Genova - Italy</t>
  </si>
  <si>
    <t>Marine Institute (MI) - Ireland</t>
  </si>
  <si>
    <t>CTN - Centro Tecnologico Naval - Spain</t>
  </si>
  <si>
    <t>Regione Friuli Venezia Giulia - ARPA FVG - Italy</t>
  </si>
  <si>
    <t>Regione Toscana - ARPA Toscana - Italy</t>
  </si>
  <si>
    <t>CMCC - Italy</t>
  </si>
  <si>
    <t>MELOA project - UPC - Spain</t>
  </si>
  <si>
    <t>surface currents</t>
  </si>
  <si>
    <t xml:space="preserve">EMODnet Physics team is continously promoting the program and services to unlock new data flows towards EMODnet Infrastructure. This action is done in collaboration with EMODnet Ingestion and EMODnet Physics partners infrastructures (EuroGOOS, Copernicus Marine Service INS TAC, SeaDataNet, ICES) and usually tries to enstablish an operational data flow based on services (for long term sustainability and easiness of manteinance). In case of products (e.g. gridded maps) the delivery is scheduled periodically. This workflow enables a continous data flow into the EMODnet Physics system, and in this phase the effort is focused on adding, or extending datacollections that are not available (fully avaialble) elsewhere (e.g. rivers). This activity is in line with EMODnet Physics stakeholders needs and expectations, and usually it is EMODnet Physics approaching the providers. During the period there were also some initiatives (e.g. EMANEDS, MONOCLE) that approached EMODnet Physics, which, although they have not delivered data or products, they are very promising.   </t>
  </si>
  <si>
    <t>mapviewer</t>
  </si>
  <si>
    <t>map.emodnet-physics.eu</t>
  </si>
  <si>
    <t>https://erddap.emodnet-physics.eu/ncWMS2/</t>
  </si>
  <si>
    <t>https://erddap.emodnet-physics.eu/erddap/wms/index.html?page=1&amp;itemsPerPage=1000</t>
  </si>
  <si>
    <t>GEOSERVER - Development</t>
  </si>
  <si>
    <t xml:space="preserve">ERDDAP - Development </t>
  </si>
  <si>
    <t>https://geoserver.emodnet-physics.eu/geoserver/ows?service=WMS…</t>
  </si>
  <si>
    <t>https://geoserver.emodnet-physics.eu/geoserver/ows?service=WCS..</t>
  </si>
  <si>
    <t>https://geoserver.emodnet-physics.eu/geoserver/ows?service=WFS..</t>
  </si>
  <si>
    <t>GEOSERVER - Production</t>
  </si>
  <si>
    <t>https://prod-geoserver.emodnet-physics.eu/geoserver/ows?service=WMS…</t>
  </si>
  <si>
    <t>https://prod-geoserver.emodnet-physics.eu/geoserver/ows?service=WCS..</t>
  </si>
  <si>
    <t>https://prod-geoserver.emodnet-physics.eu/geoserver/ows?service=WFS..</t>
  </si>
  <si>
    <t xml:space="preserve">ERDDAP - Production </t>
  </si>
  <si>
    <t>https://prod-erddap.emodnet-physics.eu/erddap/wms/index.html?page=1&amp;itemsPerPage=1000</t>
  </si>
  <si>
    <t>https://prod-erddap.emodnet-physics.eu/erddap/ncWMS2/</t>
  </si>
  <si>
    <t>https://prod-geonetwork.emodnet-physics.eu/geonetwork/</t>
  </si>
  <si>
    <t>https://geonetwork.emodnet-physics.eu/geonetwork/</t>
  </si>
  <si>
    <t>GEONETWORK - Development</t>
  </si>
  <si>
    <t>GEONETWORK - Production</t>
  </si>
  <si>
    <t>EMODnet Physics organizes datacollections and products access by ERDDAP, GeoServer and GeoNetwork. GeoNetwork is the catalogue and redirects to collections in ERDDAP/GeoServer or both. ERDDAP manages timeseries and some gridded data (ncWMS). GeoServer hosts vectorial data, maps and trajectories. To support and ease the Centralization process, EMODnet Physics hosts a development environment - which is linked to sources and do checking, cleaning, processing of the flows - and a production environment, which hosts the best version of the datasets and products to be presented on the central portal.</t>
  </si>
  <si>
    <r>
      <t xml:space="preserve">Total data volume per sub-theme </t>
    </r>
    <r>
      <rPr>
        <i/>
        <sz val="10"/>
        <rFont val="Open Sans"/>
        <family val="2"/>
      </rPr>
      <t>(since start of project phase, i.e. since last final report)</t>
    </r>
    <r>
      <rPr>
        <b/>
        <i/>
        <sz val="10"/>
        <rFont val="Open Sans"/>
        <family val="2"/>
      </rPr>
      <t xml:space="preserve"> @01/08/2021</t>
    </r>
  </si>
  <si>
    <t>metadata are harmonized before being presented in the portal</t>
  </si>
  <si>
    <t>there are several steps in the metadata curation. It starts from the provider, then integrators and finally at the EMODnet Phyics level</t>
  </si>
  <si>
    <t>Semi-automatic and manual</t>
  </si>
  <si>
    <t>according the parameter and the time age of the data, several actors may be involved in the data standards checks</t>
  </si>
  <si>
    <t>providers, integrators and data curators (e.g. NODC)</t>
  </si>
  <si>
    <t xml:space="preserve">according the parameter and the time age of the data, several actors may be involved in the geolocation quality flagging </t>
  </si>
  <si>
    <t>providers/integrators</t>
  </si>
  <si>
    <t>automatic</t>
  </si>
  <si>
    <t>according the paramter and the time age of the data,  it could be applied an automatic spike detection or in deep quality check by comparison with climatology</t>
  </si>
  <si>
    <t>a quality check is applied to all data</t>
  </si>
  <si>
    <t>data are collected from different sources in different formats and EMODnet Physics reorganizes data per theme, per platform, etc.</t>
  </si>
  <si>
    <t>EMODnet Physics</t>
  </si>
  <si>
    <t>English</t>
  </si>
  <si>
    <t>Time = UTC, unit international system + controlled vocabluaries</t>
  </si>
  <si>
    <t>CF long names and short names + SDN vocabularies</t>
  </si>
  <si>
    <t>WGS84</t>
  </si>
  <si>
    <t>data and data priducts are available in standard formats (netcdf, csv, txt)</t>
  </si>
  <si>
    <t>CF and SDN:P02, SDN:L22, etc are applied</t>
  </si>
  <si>
    <t>Users @01/08/2021</t>
  </si>
  <si>
    <t>Business and private Company</t>
  </si>
  <si>
    <t>Government/Public Administration</t>
  </si>
  <si>
    <t>Non profit</t>
  </si>
  <si>
    <r>
      <t>Marine and Coastal - tot: </t>
    </r>
    <r>
      <rPr>
        <b/>
        <sz val="10"/>
        <color rgb="FF444444"/>
        <rFont val="Arial"/>
        <family val="2"/>
      </rPr>
      <t>86</t>
    </r>
  </si>
  <si>
    <r>
      <t>Climate, Seasonal and Weather Forecasting - tot: </t>
    </r>
    <r>
      <rPr>
        <b/>
        <sz val="10"/>
        <color rgb="FF444444"/>
        <rFont val="Arial"/>
        <family val="2"/>
      </rPr>
      <t>56</t>
    </r>
  </si>
  <si>
    <r>
      <t>Marine Resource - tot: </t>
    </r>
    <r>
      <rPr>
        <b/>
        <sz val="10"/>
        <color rgb="FF444444"/>
        <rFont val="Arial"/>
        <family val="2"/>
      </rPr>
      <t>31</t>
    </r>
  </si>
  <si>
    <r>
      <t>Maritime Safety - tot: </t>
    </r>
    <r>
      <rPr>
        <b/>
        <sz val="10"/>
        <color rgb="FF444444"/>
        <rFont val="Arial"/>
        <family val="2"/>
      </rPr>
      <t>18</t>
    </r>
  </si>
  <si>
    <r>
      <t>Marine and Coastal - tot: </t>
    </r>
    <r>
      <rPr>
        <b/>
        <sz val="10"/>
        <color rgb="FF444444"/>
        <rFont val="Arial"/>
        <family val="2"/>
      </rPr>
      <t>23</t>
    </r>
  </si>
  <si>
    <r>
      <t>Climate, Seasonal and Weather Forecasting - tot: </t>
    </r>
    <r>
      <rPr>
        <b/>
        <sz val="10"/>
        <color rgb="FF444444"/>
        <rFont val="Arial"/>
        <family val="2"/>
      </rPr>
      <t>14</t>
    </r>
  </si>
  <si>
    <r>
      <t>Maritime Safety - tot: </t>
    </r>
    <r>
      <rPr>
        <b/>
        <sz val="10"/>
        <color rgb="FF444444"/>
        <rFont val="Arial"/>
        <family val="2"/>
      </rPr>
      <t>7</t>
    </r>
  </si>
  <si>
    <r>
      <t>Marine Resource - tot: </t>
    </r>
    <r>
      <rPr>
        <b/>
        <sz val="10"/>
        <color rgb="FF444444"/>
        <rFont val="Arial"/>
        <family val="2"/>
      </rPr>
      <t>6</t>
    </r>
  </si>
  <si>
    <r>
      <t>Marine and Coastal - tot: </t>
    </r>
    <r>
      <rPr>
        <b/>
        <sz val="10"/>
        <color rgb="FF444444"/>
        <rFont val="Arial"/>
        <family val="2"/>
      </rPr>
      <t>15</t>
    </r>
  </si>
  <si>
    <r>
      <t>Climate, Seasonal and Weather Forecasting - tot: </t>
    </r>
    <r>
      <rPr>
        <b/>
        <sz val="10"/>
        <color rgb="FF444444"/>
        <rFont val="Arial"/>
        <family val="2"/>
      </rPr>
      <t>11</t>
    </r>
  </si>
  <si>
    <r>
      <t>Marine Resource - tot: </t>
    </r>
    <r>
      <rPr>
        <b/>
        <sz val="10"/>
        <color rgb="FF444444"/>
        <rFont val="Arial"/>
        <family val="2"/>
      </rPr>
      <t>5</t>
    </r>
  </si>
  <si>
    <r>
      <t>Maritime Safety - tot: </t>
    </r>
    <r>
      <rPr>
        <b/>
        <sz val="10"/>
        <color rgb="FF444444"/>
        <rFont val="Arial"/>
        <family val="2"/>
      </rPr>
      <t>2</t>
    </r>
  </si>
  <si>
    <r>
      <t>Marine and Coastal - tot: </t>
    </r>
    <r>
      <rPr>
        <b/>
        <sz val="10"/>
        <color rgb="FF444444"/>
        <rFont val="Arial"/>
        <family val="2"/>
      </rPr>
      <t>4</t>
    </r>
  </si>
  <si>
    <r>
      <t>Climate, Seasonal and Weather Forecasting - tot: </t>
    </r>
    <r>
      <rPr>
        <b/>
        <sz val="10"/>
        <color rgb="FF444444"/>
        <rFont val="Arial"/>
        <family val="2"/>
      </rPr>
      <t>1</t>
    </r>
  </si>
  <si>
    <r>
      <t>Marine and Coastal - tot: </t>
    </r>
    <r>
      <rPr>
        <b/>
        <sz val="10"/>
        <color rgb="FF444444"/>
        <rFont val="Arial"/>
        <family val="2"/>
      </rPr>
      <t>11</t>
    </r>
  </si>
  <si>
    <r>
      <t>Climate, Seasonal and Weather Forecasting - tot: </t>
    </r>
    <r>
      <rPr>
        <b/>
        <sz val="10"/>
        <color rgb="FF444444"/>
        <rFont val="Arial"/>
        <family val="2"/>
      </rPr>
      <t>12</t>
    </r>
  </si>
  <si>
    <r>
      <t>Marine Resource - tot: </t>
    </r>
    <r>
      <rPr>
        <b/>
        <sz val="10"/>
        <color rgb="FF444444"/>
        <rFont val="Arial"/>
        <family val="2"/>
      </rPr>
      <t>2</t>
    </r>
  </si>
  <si>
    <t>User profile (affiliation and scope of work) are collected by a webform (on voluntary base) that pops up in the mapviewer when downloading data from a coastal station in European seas. Despite it represents a very narrow slice of the EMODnet Physics users, this tool helps in mapping the interests and the uses of the EMODnet Physics data. This tool is operational since November 2018 and collected more than 1,400 user profiles, 164 of which during the reporting period. The spreadsheet only reports figure for the reporting period, while the textual part of this interim compares this figure vs the overall data. Users mostly are in Research and Academia (60%), private sector fluctuates around 19%. Data are mainly used for Marine and Coastal applications (85%), Climate and weather forecasting (more than 50%), followed by Marine resource and Marine safety. Registered users are not limited to the EU.</t>
  </si>
  <si>
    <r>
      <t>Marine Resource - tot: </t>
    </r>
    <r>
      <rPr>
        <b/>
        <sz val="10"/>
        <color rgb="FF444444"/>
        <rFont val="Arial"/>
        <family val="2"/>
      </rPr>
      <t>-</t>
    </r>
  </si>
  <si>
    <t>Maritime Safety - tot: -</t>
  </si>
  <si>
    <t xml:space="preserve">EMODnet Physics collected 21 use cases, 6 of which were published during this reporting period. All the use cases, in total collected 6125 views. The most viewed is the one on Med Wave Model (that involved a private company, which is likely using the case during its communication and mkt activities). Very interestingly some of the latest published use cases are collecting a very good hype (sea level product, support to deploy ERDDAP, etc). The collaboration between EMODnet Physics and Copernicus Marine Service is also very welcome with the second highest viewing score. </t>
  </si>
  <si>
    <t>between the EMODnet Physics use cases, the dashbord is listing 6 cases of Seabed Habitats</t>
  </si>
  <si>
    <t xml:space="preserve">theme </t>
  </si>
  <si>
    <t>datasetID</t>
  </si>
  <si>
    <t>accessible</t>
  </si>
  <si>
    <t>institution</t>
  </si>
  <si>
    <t>title</t>
  </si>
  <si>
    <t>subset</t>
  </si>
  <si>
    <t>summary</t>
  </si>
  <si>
    <t>minTime</t>
  </si>
  <si>
    <t>last update</t>
  </si>
  <si>
    <t>EXT/INT</t>
  </si>
  <si>
    <t>ERD</t>
  </si>
  <si>
    <t>BGC</t>
  </si>
  <si>
    <t>GLODAPv2_2016b_MappedClimatologies</t>
  </si>
  <si>
    <t>Global Ocean Data Analysis Project (GLODAP)</t>
  </si>
  <si>
    <t>grid</t>
  </si>
  <si>
    <t>Global Ocean Data Analysis Project for Carbon (GLODAP) - Mapped Climatologies v2 2016b</t>
  </si>
  <si>
    <t>1 X 1 global mapped field of anthropogenic carbon content from the GLODAPv2 data product. Mapping is performed using the DIVA software (Troupin et al., 2012). Error fields are calculated using the clever poor mans error calculation method in DIVA (Beckers et al., 2014). The error fields represent the mapping error only, and does not include measurement or calculation uncertainties in the input data.</t>
  </si>
  <si>
    <t>TEMP</t>
  </si>
  <si>
    <t>SDC_BLS_CLIM_TS_V2_m</t>
  </si>
  <si>
    <t>SeaDataNet</t>
  </si>
  <si>
    <t>SDC_BlackSea_Climatology_TS_V2_monthly (SDC BLS CLIM TS V2 m), 0.125\u00b0, 1974-2007</t>
  </si>
  <si>
    <t>1974-01-16T00:00:00Z</t>
  </si>
  <si>
    <t>2007-12-16T00:00:00Z</t>
  </si>
  <si>
    <t>The SDC_BLS_CLIM_TS_V2 product contains Temperature and Salinity Climatologies for Black Sea including the seasonal and monthly fields for period 1955-2019 and seasonal fields for 6 decades starting from 1955 to 2014. The climatic fields were computed from the integrated Black Sea dataset that combines data extracted from the 3 major sources: 1) SeaDataNet infrastructure, 2) World Ocean Database 2018, and 3) Coriolis Ocean Dataset for Reanalysis. The computation was done with the DIVAnd (Data-Interpolating Variational Analysis in n dimensions), version 2.3.1.</t>
  </si>
  <si>
    <t>SDC_MED_CLIM_TS_V2_m_pre_post_emt</t>
  </si>
  <si>
    <t>SDC_MedSea_Climatology_TS_V2_monthly_pre_post_east_mediterranean_transient, 0.125\u00b0, 1969-2001</t>
  </si>
  <si>
    <t>1969-01-16T00:00:00Z</t>
  </si>
  <si>
    <t>2001-12-16T00:00:00Z</t>
  </si>
  <si>
    <t>SDC_MED_CLIM_TS_V2 product contains Temperature and Salinity climatological fields for the Mediterranean Sea computed from SeaDataNet infrastructure and CORA (Coriolis Ocean dataset for ReAnalysis) integrated dataset. The computation was done with the DIVAnd (Data-Interpolating Variational Analysis in n dimensions) version 2.4.0</t>
  </si>
  <si>
    <t>SDC_NAT_CLIM_TS_V2_050_m</t>
  </si>
  <si>
    <t>SDC_NorthAtlanticOcean_Climatology_TS_V2_050_monthly (SDC NAT CLIM TS V2 050 m), 0.5\u00b0, 1954-2014</t>
  </si>
  <si>
    <t>1954-01-16T00:00:00Z</t>
  </si>
  <si>
    <t>2014-12-16T00:00:00Z</t>
  </si>
  <si>
    <t>The SDC_NAT_CLIM_TS_V2 product contains Temperature and Salinity Climatologies for the North Atlantic Ocean including the seasonal and monthly fields for period 1950-2019 and seasonal fields for 6 decades starting from 1950 to 2019. Two resolutions have been processed : 1/2\u00c2\u00b0 and 1/4\u00c2\u00b0. The climatic fields were computed from the integrated North Atlantic Ocean dataset that combines data extracted from the 2 major sources: SeaDataNet infrastructure and Coriolis Ocean Dataset for Reanalysis (CORA). The computation was done with the DIVA software, version 4.7.2.</t>
  </si>
  <si>
    <t>SDC_NS_CLIM_TS_V1_m</t>
  </si>
  <si>
    <t>SDC_NorthSea_Climatology_TS_V1_monthly (SDC NS CLIM TS V1 m), 0.125\u00b0, 1984</t>
  </si>
  <si>
    <t>1984-01-16T00:00:00Z</t>
  </si>
  <si>
    <t>1984-12-16T00:00:00Z</t>
  </si>
  <si>
    <t>Merged dataset. Royal Belgian Institute of Natural Sciences, Operational Directorate Natural Environment, Belgian Marine Data Centre data from a local source.</t>
  </si>
  <si>
    <t>PSAL</t>
  </si>
  <si>
    <t>SMOS_SSS_L3</t>
  </si>
  <si>
    <t>BEC, ICM-CSIC, Barcelona, Spain</t>
  </si>
  <si>
    <t>SMOS BEC global SSS product v2 L3</t>
  </si>
  <si>
    <t>2011-01-24T00:00:00Z</t>
  </si>
  <si>
    <t>2021-05-24T23:00:00Z</t>
  </si>
  <si>
    <t>This product integrates Sea Surface Salinity measurements provided by the Soil Moisture and Ocean Salinity (SMOS) European satellite mission.\nThis product provides 9-day integrated satellite Sea Surface Salinity (SSS) measurements at global scale. The product has a spatial resolution of 0.25\u00bax0.25\u00ba and the temporal coverage is from 2011 til May 2021.</t>
  </si>
  <si>
    <t>SMOS_SSS_L4</t>
  </si>
  <si>
    <t>SMOS BEC global SSS product v2 L4</t>
  </si>
  <si>
    <t>This product integrates Sea Surface Salinity measurements provided by the Soil Moisture and Ocean Salinity (SMOS) European satellite mission.\nThis product provides daily integrated satellite Sea Surface Salinity (SSS) measurements at global scale. The SMOS SSS maps are merged with daily Sea Surface Temperature maps in order to increase the spatial resolution of the original Level 3 SSS maps. The product has a spatial resolution of 0.05\u00bax0.05\u00ba and the temporal coverage is from 2011 til May 2021.</t>
  </si>
  <si>
    <t>SOCATv2020_qrtrdeg_gridded_coast_monthly</t>
  </si>
  <si>
    <t>PMEL, NOAA</t>
  </si>
  <si>
    <t>Global Ocean, Gridded In Situ reprocessed carbon observations, SOCATv2020 (quarter-degree coastal)</t>
  </si>
  <si>
    <t>1970-01-16T12:00:00Z</t>
  </si>
  <si>
    <t>2019-12-16T12:00:00Z</t>
  </si>
  <si>
    <t>Global Ocean - Gridded In Situ reprocessed carbon observations - SOCATv2020. Surface Ocean Carbon Atlas (SOCAT) Gridded (binned) SOCAT observations, with a spatial grid of 1x1 degree and yearly in time. The gridded fields are computed from the monthly 1-degree gridded data, which uses only SOCAT datasets with Quality Control (QC) flags of A through D and SOCAT data points flagged with World Ocean Circulation Experiment (WOCE) flag values of 2. This yearly data is computed using data from the start to the end of each year as described in the summary attribute of each variable.</t>
  </si>
  <si>
    <t>BDC_Binned_FV</t>
  </si>
  <si>
    <t>Berring Data Collective</t>
  </si>
  <si>
    <t>Binned oceanographic data from fishing vessels and gears</t>
  </si>
  <si>
    <t>https://erddap.emodnet-physics.eu/erddap/tabledap/BDC_Binned_FV</t>
  </si>
  <si>
    <t>Ocean data collected via fishing vessels binned to 10 nm grid in order to provide an added level of anonomyzation. Basic QC routine has been applied, and all flagged data is removed.</t>
  </si>
  <si>
    <t>2000-03-31T15:00:00Z</t>
  </si>
  <si>
    <t>2021-10-06T09:51:00Z</t>
  </si>
  <si>
    <t>BDC_FixedGear_FV_NRT</t>
  </si>
  <si>
    <t>Fixed gears: Oceanographic data from fishing vessels</t>
  </si>
  <si>
    <t>https://erddap.emodnet-physics.eu/erddap/tabledap/BDC_FixedGear_FV_NRT</t>
  </si>
  <si>
    <t>Ocean data collected via fixed gear fishing vessels. Location does not change over a fishing operation. Aggregated from both science and industry programs. Basic QC routine has been applied, and all flagged data is removed.</t>
  </si>
  <si>
    <t>2019-05-16T03:55:03Z</t>
  </si>
  <si>
    <t>2021-09-11T12:49:31Z</t>
  </si>
  <si>
    <t>BDC_MobileGear_FV_NRT</t>
  </si>
  <si>
    <t>Mobile gears: Oceanographic data from fishing vessels</t>
  </si>
  <si>
    <t>https://erddap.emodnet-physics.eu/erddap/tabledap/BDC_MobileGear_FV_NRT</t>
  </si>
  <si>
    <t>Ocean data collected via mobile gear fishing vessels. Location changes over a fishing operation; each tow is analogous to a glider dive. Aggregated from both science and industry programs. Basic QC routine has been applied, all flagged data is removed.</t>
  </si>
  <si>
    <t>2019-01-10T04:41:08Z</t>
  </si>
  <si>
    <t>2021-10-06T10:09:34Z</t>
  </si>
  <si>
    <t>BDC_Summary_FV_NRT</t>
  </si>
  <si>
    <t>A summary of oceanographic data from fishing vessels and gears</t>
  </si>
  <si>
    <t>https://erddap.emodnet-physics.eu/erddap/tabledap/BDC_Summary_FV_NRT</t>
  </si>
  <si>
    <t>A summary of all data is displayed here, with one row per fishing tow and summary statistics. Corresponding detailed data can be found in the corresponding ERDDAPs and linked via tow_ID.</t>
  </si>
  <si>
    <t>2000-05-15T14:09:00Z</t>
  </si>
  <si>
    <t>2021-10-06T10:09:44Z</t>
  </si>
  <si>
    <t>UWNO</t>
  </si>
  <si>
    <t>CTN_UWN_CABODEPALOS_TS_HOURLY</t>
  </si>
  <si>
    <t>Centro Tecnologico Naval y del Mar (Murcia)</t>
  </si>
  <si>
    <t>Underwater noise data at Cabo de Palos-Islas Hormigas marine reserve</t>
  </si>
  <si>
    <t>https://erddap.emodnet-physics.eu/erddap/tabledap/CTN_UWN_CABODEPALOS_TS_HOURLY</t>
  </si>
  <si>
    <t>Underwater noise data (Descriptor D11C2) at Cabo de Palos-Islas Hormigas marine reserve, recorded by AS1 of Aquarian Audio. Sound Pressure Level (SPL) centered in the 63 Hz band (SPL63), 125 Hz (SPL125) and the mean value of the spectrum from 10 Hz to 10 kHz (SPLmean) in 1/3 octave and integrated time interval of 1 minute. The dataset cover data from September to October 2020.</t>
  </si>
  <si>
    <t>2020-09-17T10:01:26Z</t>
  </si>
  <si>
    <t>2020-10-16T12:10:29Z</t>
  </si>
  <si>
    <t>SLEV</t>
  </si>
  <si>
    <t>EMODNET_CMCC_ASLV_CGLORSv7_GLO_MEAN_DESEASONALIZED</t>
  </si>
  <si>
    <t>Canadian Meteorological Centre</t>
  </si>
  <si>
    <t>Deseasonalized Monthly mean for product CMCC_ASLV_CGLORSv7_GLO</t>
  </si>
  <si>
    <t>1993-01-16T00:00:00Z</t>
  </si>
  <si>
    <t>2019-12-16T00:00:00Z</t>
  </si>
  <si>
    <t>INT</t>
  </si>
  <si>
    <t>EMODNET_CMCC_ASLV_CGLORSv7_GLO_MONTHLY_MEAN</t>
  </si>
  <si>
    <t>Mercator Ocean</t>
  </si>
  <si>
    <t>Monthly mean for product CMCC_ASLV_CGLORSv7_GLO</t>
  </si>
  <si>
    <t>EMODNET_CMCC_ASLV_CGLORSv7_GLO_TREND</t>
  </si>
  <si>
    <t>Trends for product CMCC_ASLV_CGLORSv7_GLO</t>
  </si>
  <si>
    <t>EMODNET_CMCC_ASLV_GLORYS12v1_GLO_MEAN_DESEASONALIZED</t>
  </si>
  <si>
    <t>Deseasonalized Monthly mean for product CMCC_ASLV_GLORYS12v1_GLO</t>
  </si>
  <si>
    <t>1993-01-16T12:00:00Z</t>
  </si>
  <si>
    <t>EMODNET_CMCC_ASLV_GLORYS12v1_GLO_MONTHLY_MEAN</t>
  </si>
  <si>
    <t>Monthly mean for product CMCC_ASLV_GLORYS12v1_GLO</t>
  </si>
  <si>
    <t>EMODNET_CMCC_ASLV_GLORYS12v1_GLO_TREND</t>
  </si>
  <si>
    <t>Trends for product CMCC_ASLV_GLORYS12v1_GLO</t>
  </si>
  <si>
    <t>EMODNET_CMCC_ASLV_GREPv2_GLO_MONTHLY_MEAN</t>
  </si>
  <si>
    <t>Monthly mean for product CMCC_ASLV_GREPv2_GLO</t>
  </si>
  <si>
    <t>EMODNET_CMCC_ASLV_GREPv2_GLO_MONTHLY_MEAN_DESEASONALIZED</t>
  </si>
  <si>
    <t>Monthly mean deseasonalized for product CMCC_ASLV_GREPv2_GLO</t>
  </si>
  <si>
    <t>EMODNET_CMCC_ASLV_GREPv2_GLO_TREND</t>
  </si>
  <si>
    <t>Trends for product CMCC_ASLV_GREPv2_GLO</t>
  </si>
  <si>
    <t>EMODNET_SEA_LEVEL_MONTHLY_MEAN</t>
  </si>
  <si>
    <t>CMCC - EMODnet Physics</t>
  </si>
  <si>
    <t>EMODnet Physics - Sea Level monthly mean, Global Oceans. This product is based, uses and reprocess the CMEMS product id. SEALEVEL_GLO_PHY_CLIMATE_L4_REP_OBSERVATIONS_008_057</t>
  </si>
  <si>
    <t>2020-01-16T00:00:00Z</t>
  </si>
  <si>
    <t>2020-12-16T00:00:00Z</t>
  </si>
  <si>
    <t>SSALTO/DUACS Delayed-Time Level-4 sea surface height and derived variables measured by multi-satellite altimetry observations over Global Ocean.</t>
  </si>
  <si>
    <t>EMODNET_SEA_LEVEL_MONTHLY_MEAN_DESEASONALIZED</t>
  </si>
  <si>
    <t>EMODnet Physics - Deseasonalized Sea Level monthly means Global Oceans. This product is based, uses and reprocess the CMEMS product id. SEALEVEL_GLO_PHY_CLIMATE_L4_REP_OBSERVATIONS_008_057</t>
  </si>
  <si>
    <t>Data from a local source.</t>
  </si>
  <si>
    <t>EMODNET_SEA_LEVEL_TREND</t>
  </si>
  <si>
    <t>CLS, CNES</t>
  </si>
  <si>
    <t>EMODnet - Regional sea level trends are derived from the DUACS delayed-time (DT-2018 version) altimeter gridded maps of sea level anomalies based on a stable number of altimeters (two) in the satellite constellation</t>
  </si>
  <si>
    <t>EMODPACE_CMCC_ASLV_CGLORSv7_GLO_MEAN_DESEASONALIZED</t>
  </si>
  <si>
    <t>EMODPACE - Deseasonalized Monthly mean for product CMCC_ASLV_CGLORSv7_GLO</t>
  </si>
  <si>
    <t>EMODPACE_CMCC_ASLV_CGLORSv7_GLO_MONTHLY_MEAN</t>
  </si>
  <si>
    <t>EMODPACE - Monthly sea level derived from CMCC-CGLORSv7 reanalysis (1993-2019)</t>
  </si>
  <si>
    <t>EMODPACE_CMCC_ASLV_CGLORSv7_GLO_TREND</t>
  </si>
  <si>
    <t>EMODPACE - Absolute sea level trend (1993 \u2013 2019) - derived from CMCC-CGLORSv7 reanalysis</t>
  </si>
  <si>
    <t>EMODPACE_CMCC_ASLV_GLORYS12v1_GLO_MEAN_DESEASONALIZED</t>
  </si>
  <si>
    <t>EMODPACE - Deseasonalized Monthly mean for product CMCC_ASLV_GLORYS12v1_GLO</t>
  </si>
  <si>
    <t>EMODPACE_CMCC_ASLV_GLORYS12v1_GLO_MONTHLY_MEAN</t>
  </si>
  <si>
    <t>EMODPACE - Monthly sea level derived from CMEMS-GLORYS12v1 reanalysis (1993-2019)</t>
  </si>
  <si>
    <t>EMODPACE_CMCC_ASLV_GLORYS12v1_GLO_TREND</t>
  </si>
  <si>
    <t>EMODPACE - Absolute sea level trend (1993 \u2013 2019) - derived from CMEMS-GLORYS12v1 reanalysis</t>
  </si>
  <si>
    <t>EMODPACE_CMCC_ASLV_GREPv2_GLO_MONTHLY_MEAN</t>
  </si>
  <si>
    <t>EMODPACE - Monthly sea level derived from CMEMS-GREPv2 reanalysis ensemble (1993-2019)</t>
  </si>
  <si>
    <t>EMODPACE_CMCC_ASLV_GREPv2_GLO_MONTHLY_MEAN_DESEASONALIZED</t>
  </si>
  <si>
    <t>EMODPACE_CMCC_ASLV_GREPv2_GLO_TREND</t>
  </si>
  <si>
    <t>EMODPACE - Absolute sea level trend (1993 \u2013 2019) \u2013 derived from CMEMS-GREPv2 reanalysis ensemble</t>
  </si>
  <si>
    <t>EMODPACE_NMDIS_L2A_SLEV_TG_TS</t>
  </si>
  <si>
    <t>National Marine Data and Information Service,Ministry of Natural Resource</t>
  </si>
  <si>
    <t>EMODPACE - NMDIS Water level data of Chinese Oceanographic Stations (monthly data)</t>
  </si>
  <si>
    <t>https://erddap.emodnet-physics.eu/erddap/tabledap/EMODPACE_NMDIS_L2A_SLEV_TG_TS.subset</t>
  </si>
  <si>
    <t>EMODPACE_NMDIS_PSMSL_L2A_SLEV_TG_TS</t>
  </si>
  <si>
    <t>EMODnet</t>
  </si>
  <si>
    <t>EMODPACE - Monthly sea level observation from in situ stations \u2013 relative to local reference</t>
  </si>
  <si>
    <t>https://erddap.emodnet-physics.eu/erddap/tabledap/EMODPACE_NMDIS_PSMSL_L2A_SLEV_TG_TS.subset</t>
  </si>
  <si>
    <t>EXT</t>
  </si>
  <si>
    <t>EMODPACE_PSMSL_RLR_annual</t>
  </si>
  <si>
    <t>PSMSL</t>
  </si>
  <si>
    <t>EMODPACE - PSMSL Revised Local Reference (RLR) annual data</t>
  </si>
  <si>
    <t>1878-01-01T00:00:00Z</t>
  </si>
  <si>
    <t>2018-01-01T00:00:00Z</t>
  </si>
  <si>
    <t>https://erddap.emodnet-physics.eu/erddap/tabledap/EMODPACE_PSMSL_RLR_annual.subset</t>
  </si>
  <si>
    <t>EMODPACE - PSMSL Revised Local Reference (RLR) annual data. Permanent Service for Mean Sea Level (PSMSL), 2020, "Tide Gauge Data", Retrieved 01 Jun 2020 from http://www.psmsl.org/data/obtaining/</t>
  </si>
  <si>
    <t>EMODPACE_PSMSL_RLR_monthly</t>
  </si>
  <si>
    <t>EMODPACE - PSMSL Revised Local Reference (RLR) monthly data</t>
  </si>
  <si>
    <t>2019-05-01T00:00:00Z</t>
  </si>
  <si>
    <t>https://erddap.emodnet-physics.eu/erddap/tabledap/EMODPACE_PSMSL_RLR_monthly.subset</t>
  </si>
  <si>
    <t>EMODPACE - PSMSL Revised Local Reference (RLR) monthly data. Permanent Service for Mean Sea Level (PSMSL), 2020, "Tide Gauge Data", Retrieved 01 Jun 2020 from http://www.psmsl.org/data/obtaining/</t>
  </si>
  <si>
    <t>EMODPACE_PSMSL_STATIONS</t>
  </si>
  <si>
    <t>EMODPACE - PSMSL stations</t>
  </si>
  <si>
    <t>EMODPACE_PSMSL_trends</t>
  </si>
  <si>
    <t>EMODPACE - PSMSL Relative Sea Level Trends</t>
  </si>
  <si>
    <t>https://erddap.emodnet-physics.eu/erddap/tabledap/EMODPACE_PSMSL_trends.subset</t>
  </si>
  <si>
    <t>EMODPACE - PSMSL Relative Sea Level Trends. Permanent Service for Mean Sea Level (PSMSL), 2020, "Tide Gauge Data", Retrieved 01 Jun 2020 from http://www.psmsl.org/data/obtaining/</t>
  </si>
  <si>
    <t>EMODPACE_SLEV_199301_201812_TREND</t>
  </si>
  <si>
    <t>EMODPACE - Regional sea level trends are derived from the DUACS delayed-time (DT-2018 version) altimeter gridded maps of sea level anomalies based on a stable number of altimeters (two) in the satellite constellation</t>
  </si>
  <si>
    <t>2018-12-16T00:00:00Z</t>
  </si>
  <si>
    <t>EMODPACE - Regional sea level trends are derived from the DUACS delayed-time (DT-2018 version) altimeter gridded maps of sea level anomalies based on a stable number of altimeters (two) in the satellite constellation. SSALTO/DUACS Delayed-Time Level-4 sea surface height and derived variables measured by multi-satellite altimetry observations over Global Ocean.</t>
  </si>
  <si>
    <t>EMODPACE_SLEV_MONTHLY_MEAN</t>
  </si>
  <si>
    <t>EMODPACE - Sea Level monthly mean, EurAsia. This product is based, uses and reprocess the CMEMS product id. SEALEVEL_GLO_PHY_CLIMATE_L4_REP_OBSERVATIONS_008_057</t>
  </si>
  <si>
    <t>1993-01-15T00:00:00Z</t>
  </si>
  <si>
    <t>2019-12-15T00:00:00Z</t>
  </si>
  <si>
    <t>EMODPACE_SLEV_MONTHLY_MEAN_DESEASONALIZED</t>
  </si>
  <si>
    <t>EMODPACE - Monthly sea level derived from CMEMS-DUACS (DT-2018) satellite altimetry (1993-2019)</t>
  </si>
  <si>
    <t>EMODPACE_SLEV_TREND</t>
  </si>
  <si>
    <t>EMODPACE - Absolute sea level trend (1993 \u2013 2019) - derived from CMEMS-DUACS (DT-2018) satellite altimetry</t>
  </si>
  <si>
    <t>MULTI</t>
  </si>
  <si>
    <t>EMSO_Ligure_Ouest_Albatross_Microcat_NetCDF</t>
  </si>
  <si>
    <t>MIO UMR7294 CNRS / OSU Pytheas</t>
  </si>
  <si>
    <t>EMSO Ligure Ouest : ALBATROSS capteur MICROCAT (NetCDF files)</t>
  </si>
  <si>
    <t>https://erddap.emodnet-physics.eu/erddap/tabledap/EMSO_Ligure_Ouest_Albatross_Microcat_NetCDF.subset</t>
  </si>
  <si>
    <t>EMSO Ligure Ouest : ALBATROSS : traitement temps reel de fichiers de mesures provenant de capteurs sur une ligne instrumentee</t>
  </si>
  <si>
    <t>2019-07-20T12:29:58Z</t>
  </si>
  <si>
    <t>2020-11-09T23:31:12Z</t>
  </si>
  <si>
    <t>EMSO_Ligure_Ouest_MII_Aquadopp_NetCDF</t>
  </si>
  <si>
    <t>EMSO Ligure Ouest : MII capteur AQUADOPP (NetCDF files)</t>
  </si>
  <si>
    <t>https://erddap.emodnet-physics.eu/erddap/tabledap/EMSO_Ligure_Ouest_MII_Aquadopp_NetCDF</t>
  </si>
  <si>
    <t>EMSO Ligure Ouest (Network Common Data Format (NetCDF) files). EMSO Ligure Ouest : MII traitement temps reel de fichiers de mesures provenant de capteurs AQUADOPP in situ sur une station de fond MII</t>
  </si>
  <si>
    <t>2019-05-23T19:10:40Z</t>
  </si>
  <si>
    <t>2021-10-06T09:28:03Z</t>
  </si>
  <si>
    <t>EMSO_Ligure_Ouest_MII_Cstar_NetCDF</t>
  </si>
  <si>
    <t>EMSO Ligure Ouest : MII capteur CSTAR (NetCDF files)</t>
  </si>
  <si>
    <t>https://erddap.emodnet-physics.eu/erddap/tabledap/EMSO_Ligure_Ouest_MII_Cstar_NetCDF</t>
  </si>
  <si>
    <t>EMSO Network Common Data Format (NetCDF) files : station CSTAREMSO EMSO France. 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</si>
  <si>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2017-09-26T00:00:02Z</t>
  </si>
  <si>
    <t>2021-10-05T23:59:35Z</t>
  </si>
  <si>
    <t>EMSO_Ligure_Ouest_MII_Microcat_NetCDF</t>
  </si>
  <si>
    <t>OSU Pytheas UMS 3470 CNRS</t>
  </si>
  <si>
    <t>EMSO Ligure Ouest : MII capteur MICROCAT (NetCDF files)</t>
  </si>
  <si>
    <t>https://erddap.emodnet-physics.eu/erddap/tabledap/EMSO_Ligure_Ouest_MII_Microcat_NetCDF</t>
  </si>
  <si>
    <t>EMSO Network Common Data Format (NetCDF) files : station MICROCATEMSO EMSO France. 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</si>
  <si>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2017-09-29T16:42:28Z</t>
  </si>
  <si>
    <t>2021-10-05T23:57:44Z</t>
  </si>
  <si>
    <t>EMSO_Ligure_Ouest_MII_Oxygen_NetCDF</t>
  </si>
  <si>
    <t>EMSO Ligure Ouest : MII capteur OXYGEN (NetCDF files)</t>
  </si>
  <si>
    <t>https://erddap.emodnet-physics.eu/erddap/tabledap/EMSO_Ligure_Ouest_MII_Oxygen_NetCDF</t>
  </si>
  <si>
    <t>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</si>
  <si>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2017-09-29T12:44:01Z</t>
  </si>
  <si>
    <t>2019-07-29T01:29:03Z</t>
  </si>
  <si>
    <t>EMSO_Marmara_BPR_Maregami1</t>
  </si>
  <si>
    <t>CEREGE UMR 7330 CNRS</t>
  </si>
  <si>
    <t>EMSO / MAREGAMI Marmara BPR1 station Lat:40.8703 Long:28.5244 Depth:805m</t>
  </si>
  <si>
    <t>https://erddap.emodnet-physics.eu/erddap/tabledap/EMSO_Marmara_BPR_Maregami1</t>
  </si>
  <si>
    <t>Bottom Pressure Recorder: Time series acquired with RBR BPR #52665, sensor : Paroscientific #140758. SeaFloor Depth:805m</t>
  </si>
  <si>
    <t>2018-01-30T11:57:35Z</t>
  </si>
  <si>
    <t>2018-08-12T19:55:20Z</t>
  </si>
  <si>
    <t>EMSO_Marmara_BPR_Maregami2</t>
  </si>
  <si>
    <t>EMSO / MAREGAMI Marmara BPR2 station Lat:40.7934 Long:29.0312 Depth:1225m</t>
  </si>
  <si>
    <t>https://erddap.emodnet-physics.eu/erddap/tabledap/EMSO_Marmara_BPR_Maregami2</t>
  </si>
  <si>
    <t>MAREGAMI Marmara BPR2 station Lat:40.7934 Long:29.0312 Depth:1225m</t>
  </si>
  <si>
    <t>2018-11-13T09:02:01Z</t>
  </si>
  <si>
    <t>2019-05-08T08:23:26Z</t>
  </si>
  <si>
    <t>EMSO_Marmara_BPR_Maregami3</t>
  </si>
  <si>
    <t>EMSO / MAREGAMI Marmara BPR3 station Lat:40.8568 Long:28.1523 Depth:1184m</t>
  </si>
  <si>
    <t>https://erddap.emodnet-physics.eu/erddap/tabledap/EMSO_Marmara_BPR_Maregami3</t>
  </si>
  <si>
    <t>Bottom Pressure Recorder: Time series acquired with RBR BPR #52665, sensor : Paroscientific #140758. SeaFloor Depth:1184m</t>
  </si>
  <si>
    <t>2019-05-09T12:55:09Z</t>
  </si>
  <si>
    <t>2019-11-19T11:16:34Z</t>
  </si>
  <si>
    <t>EMSO_Marmara_RCM_Maregami2</t>
  </si>
  <si>
    <t>EMSO / MAREGAMI Marmara BPR2 station Lat:40.7934 Long:29.0312 Depth:1225m, Seaguard RCM data</t>
  </si>
  <si>
    <t>https://erddap.emodnet-physics.eu/erddap/tabledap/EMSO_Marmara_RCM_Maregami2</t>
  </si>
  <si>
    <t>Seaguard RCM: Time series acquired with Seaguard RCM #155, sensors: DCS #146, Conductivity #788, Tide (P,T) #393</t>
  </si>
  <si>
    <t>2018-11-13T08:55:53Z</t>
  </si>
  <si>
    <t>2018-12-11T05:35:53Z</t>
  </si>
  <si>
    <t>EMSO_Marmara_RCM_Maregami3</t>
  </si>
  <si>
    <t>EMSO / MAREGAMI Marmara BPR3 station Lat:40.8568, Long:28.1523, Depth:1184m Seaguard RCM data</t>
  </si>
  <si>
    <t>https://erddap.emodnet-physics.eu/erddap/tabledap/EMSO_Marmara_RCM_Maregami3</t>
  </si>
  <si>
    <t>2019-05-09T13:57:46Z</t>
  </si>
  <si>
    <t>2019-11-19T10:57:46Z</t>
  </si>
  <si>
    <t>EP_CTD_PROFILE</t>
  </si>
  <si>
    <t>institution name</t>
  </si>
  <si>
    <t>CTD in situ Observations</t>
  </si>
  <si>
    <t>2014-01-01T00:00:01Z</t>
  </si>
  <si>
    <t>2022-02-22T01:59:33Z</t>
  </si>
  <si>
    <t>https://erddap.emodnet-physics.eu/erddap/tabledap/EP_CTD_PROFILE.subset</t>
  </si>
  <si>
    <t>EP_ERD_INT_ALKW_AL_PR_NRT</t>
  </si>
  <si>
    <t>EMODnet Physics - Collection of Total Alkalinity (ALKW) Profiles -  MultiPointProfileObservation</t>
  </si>
  <si>
    <t>https://erddap.emodnet-physics.eu/erddap/tabledap/EP_ERD_INT_ALKW_AL_PR_NRT</t>
  </si>
  <si>
    <t>Total Alkalinity (ALKW) Profiles. EMODnet Physics data from a local source.</t>
  </si>
  <si>
    <t>1961-01-07T00:10:12Z</t>
  </si>
  <si>
    <t>2016-05-31T23:00:00Z</t>
  </si>
  <si>
    <t>EP_ERD_INT_ALKY_AL_PR_NRT</t>
  </si>
  <si>
    <t>EMODnet Physics - Collection of Total Alkalinity (ALKY) Profiles -  MultiPointProfileObservation</t>
  </si>
  <si>
    <t>https://erddap.emodnet-physics.eu/erddap/tabledap/EP_ERD_INT_ALKY_AL_PR_NRT</t>
  </si>
  <si>
    <t>Total Alkalinity (ALKY) Profiles. EMODnet Physics data from a local source.</t>
  </si>
  <si>
    <t>1921-09-12T19:00:00Z</t>
  </si>
  <si>
    <t>2019-11-06T18:20:52Z</t>
  </si>
  <si>
    <t>EP_ERD_INT_ALTS_AL_TS_MINMAXMEAN</t>
  </si>
  <si>
    <t>EMODnet Physics - Collection of  (ALTS) TimeSeries  Min/Max/Mean -  MultiPointTimeSeriesObservation</t>
  </si>
  <si>
    <t>https://erddap.emodnet-physics.eu/erddap/tabledap/EP_ERD_INT_ALTS_AL_TS_MINMAXMEAN</t>
  </si>
  <si>
    <t>(ALTS) TimeSeries Min/Max/Mean. EMODnet Physics data from a local source.</t>
  </si>
  <si>
    <t>1933-11-25T18:01:47Z</t>
  </si>
  <si>
    <t>2021-09-18T15:10:10Z</t>
  </si>
  <si>
    <t>EP_ERD_INT_ALTS_AL_TS_NRT</t>
  </si>
  <si>
    <t>EMODnet Physics - Collection of Height Above Mean Sea Level (ALTS) TimeSeries -  MultiPointTimeSeriesObservation</t>
  </si>
  <si>
    <t>https://erddap.emodnet-physics.eu/erddap/tabledap/EP_ERD_INT_ALTS_AL_TS_NRT</t>
  </si>
  <si>
    <t>Height Above Mean Sea Level (ALTS) TimeSeries. EMODnet Physics data from a local source.</t>
  </si>
  <si>
    <t>1905-03-25T17:52:46Z</t>
  </si>
  <si>
    <t>2021-09-30T23:50:02Z</t>
  </si>
  <si>
    <t>EP_ERD_INT_AMON_AL_PR_NRT</t>
  </si>
  <si>
    <t>EMODnet Physics - Collection of Absolute Salinity (AMON) Profiles -  MultiPointProfileObservation</t>
  </si>
  <si>
    <t>https://erddap.emodnet-physics.eu/erddap/tabledap/EP_ERD_INT_AMON_AL_PR_NRT</t>
  </si>
  <si>
    <t>Absolute Salinity (AMON) Profiles. EMODnet Physics data from a local source.</t>
  </si>
  <si>
    <t>2020-12-21T08:59:00Z</t>
  </si>
  <si>
    <t>EP_ERD_INT_ATMP_AL_TS_MINMAXMEAN</t>
  </si>
  <si>
    <t>EMODnet Physics - Collection of  (ATMP) TimeSeries  Min/Max/Mean -  MultiPointTimeSeriesObservation</t>
  </si>
  <si>
    <t>https://erddap.emodnet-physics.eu/erddap/tabledap/EP_ERD_INT_ATMP_AL_TS_MINMAXMEAN</t>
  </si>
  <si>
    <t>(ATMP) TimeSeries Min/Max/Mean. EMODnet Physics data from a local source.</t>
  </si>
  <si>
    <t>1972-10-02T07:00:00Z</t>
  </si>
  <si>
    <t>2021-09-26T18:00:00Z</t>
  </si>
  <si>
    <t>EP_ERD_INT_ATMP_AL_TS_NRT</t>
  </si>
  <si>
    <t>EMODnet Physics - Collection of Atmospheric Pressure At Altitude (ATMP) TimeSeries -  MultiPointTimeSeriesObservation</t>
  </si>
  <si>
    <t>https://erddap.emodnet-physics.eu/erddap/tabledap/EP_ERD_INT_ATMP_AL_TS_NRT</t>
  </si>
  <si>
    <t>Atmospheric Pressure At Altitude (ATMP) TimeSeries. EMODnet Physics data from a local source.</t>
  </si>
  <si>
    <t>1972-10-01T00:00:00Z</t>
  </si>
  <si>
    <t>2021-10-03T15:10:00Z</t>
  </si>
  <si>
    <t>EP_ERD_INT_ATMS_AL_TS_MINMAXMEAN</t>
  </si>
  <si>
    <t>EMODnet Physics - Collection of  (ATMS) TimeSeries  Min/Max/Mean -  MultiPointTimeSeriesObservation</t>
  </si>
  <si>
    <t>https://erddap.emodnet-physics.eu/erddap/tabledap/EP_ERD_INT_ATMS_AL_TS_MINMAXMEAN</t>
  </si>
  <si>
    <t>(ATMS) TimeSeries Min/Max/Mean. EMODnet Physics data from a local source.</t>
  </si>
  <si>
    <t>2021-09-27T08:10:00Z</t>
  </si>
  <si>
    <t>EP_ERD_INT_ATMS_AL_TS_NRT</t>
  </si>
  <si>
    <t>EMODnet Physics - Collection of Atmospheric Pressure At Sea Level (ATMS) TimeSeries -  MultiPointTimeSeriesObservation</t>
  </si>
  <si>
    <t>https://erddap.emodnet-physics.eu/erddap/tabledap/EP_ERD_INT_ATMS_AL_TS_NRT</t>
  </si>
  <si>
    <t>Atmospheric Pressure At Sea Level (ATMS) TimeSeries. EMODnet Physics data from a local source.</t>
  </si>
  <si>
    <t>2021-09-30T23:45:00Z</t>
  </si>
  <si>
    <t>EP_ERD_INT_ATPT_AL_TS_MINMAXMEAN</t>
  </si>
  <si>
    <t>EMODnet Physics - Collection of  (ATPT) TimeSeries  Min/Max/Mean -  MultiPointTimeSeriesObservation</t>
  </si>
  <si>
    <t>https://erddap.emodnet-physics.eu/erddap/tabledap/EP_ERD_INT_ATPT_AL_TS_MINMAXMEAN</t>
  </si>
  <si>
    <t>(ATPT) TimeSeries Min/Max/Mean. EMODnet Physics data from a local source.</t>
  </si>
  <si>
    <t>1996-01-06T01:00:00Z</t>
  </si>
  <si>
    <t>2021-08-30T18:00:00Z</t>
  </si>
  <si>
    <t>EP_ERD_INT_ATPT_AL_TS_NRT</t>
  </si>
  <si>
    <t>EMODnet Physics - Collection of Atmospheric Pressure Hourly Tendency (ATPT) TimeSeries -  MultiPointTimeSeriesObservation</t>
  </si>
  <si>
    <t>https://erddap.emodnet-physics.eu/erddap/tabledap/EP_ERD_INT_ATPT_AL_TS_NRT</t>
  </si>
  <si>
    <t>Atmospheric Pressure Hourly Tendency (ATPT) TimeSeries. EMODnet Physics data from a local source.</t>
  </si>
  <si>
    <t>1996-01-01T00:00:00Z</t>
  </si>
  <si>
    <t>2021-09-30T23:00:00Z</t>
  </si>
  <si>
    <t>EP_ERD_INT_BCCW_AL_PR_NRT</t>
  </si>
  <si>
    <t>EMODnet Physics - Collection of Number Of Bacteria Cells In Sea Water (BCCW) Profiles -  MultiPointProfileObservation</t>
  </si>
  <si>
    <t>https://erddap.emodnet-physics.eu/erddap/tabledap/EP_ERD_INT_BCCW_AL_PR_NRT</t>
  </si>
  <si>
    <t>Number Of Bacteria Cells In Sea Water (BCCW) Profiles. EMODnet Physics data from a local source.</t>
  </si>
  <si>
    <t>2010-03-11T08:21:00Z</t>
  </si>
  <si>
    <t>2019-12-12T16:45:00Z</t>
  </si>
  <si>
    <t>EP_ERD_INT_CDOM_AL_PR_NRT</t>
  </si>
  <si>
    <t>EMODnet Physics - Collection of Colored Dissolved Organic Matter (CDOM) Profiles -  MultiPointProfileObservation</t>
  </si>
  <si>
    <t>https://erddap.emodnet-physics.eu/erddap/tabledap/EP_ERD_INT_CDOM_AL_PR_NRT</t>
  </si>
  <si>
    <t>Colored Dissolved Organic Matter (CDOM) Profiles. EMODnet Physics data from a local source.</t>
  </si>
  <si>
    <t>2000-04-15T18:52:12Z</t>
  </si>
  <si>
    <t>2021-10-03T20:05:50Z</t>
  </si>
  <si>
    <t>EP_ERD_INT_CDOM_AL_TS_MINMAXMEAN</t>
  </si>
  <si>
    <t>EMODnet Physics - Collection of  (CDOM) TimeSeries  Min/Max/Mean -  MultiPointTimeSeriesObservation</t>
  </si>
  <si>
    <t>https://erddap.emodnet-physics.eu/erddap/tabledap/EP_ERD_INT_CDOM_AL_TS_MINMAXMEAN</t>
  </si>
  <si>
    <t>(CDOM) TimeSeries Min/Max/Mean. EMODnet Physics data from a local source.</t>
  </si>
  <si>
    <t>2010-10-12T21:14:00Z</t>
  </si>
  <si>
    <t>2021-06-01T18:00:00Z</t>
  </si>
  <si>
    <t>EP_ERD_INT_CDOM_AL_TS_NRT</t>
  </si>
  <si>
    <t>EMODnet Physics - Collection of Colored Dissolved Organic Matter (CDOM) TimeSeries -  MultiPointTimeSeriesObservation</t>
  </si>
  <si>
    <t>https://erddap.emodnet-physics.eu/erddap/tabledap/EP_ERD_INT_CDOM_AL_TS_NRT</t>
  </si>
  <si>
    <t>Colored Dissolved Organic Matter (CDOM) TimeSeries. EMODnet Physics data from a local source.</t>
  </si>
  <si>
    <t>2021-06-04T14:29:59Z</t>
  </si>
  <si>
    <t>EP_ERD_INT_CHLT_AL_PR_NRT</t>
  </si>
  <si>
    <t>EMODnet Physics - Collection of Total Chlorophyll (CHLT) Profiles -  MultiPointProfileObservation</t>
  </si>
  <si>
    <t>https://erddap.emodnet-physics.eu/erddap/tabledap/EP_ERD_INT_CHLT_AL_PR_NRT</t>
  </si>
  <si>
    <t>Total Chlorophyll (CHLT) Profiles. EMODnet Physics data from a local source.</t>
  </si>
  <si>
    <t>1926-06-20T17:00:00Z</t>
  </si>
  <si>
    <t>2021-08-24T23:59:59Z</t>
  </si>
  <si>
    <t>EP_ERD_INT_CHLT_AL_TS_MINMAXMEAN</t>
  </si>
  <si>
    <t>EMODnet Physics - Collection of  (CHLT) TimeSeries  Min/Max/Mean -  MultiPointTimeSeriesObservation</t>
  </si>
  <si>
    <t>https://erddap.emodnet-physics.eu/erddap/tabledap/EP_ERD_INT_CHLT_AL_TS_MINMAXMEAN</t>
  </si>
  <si>
    <t>(CHLT) TimeSeries Min/Max/Mean. EMODnet Physics data from a local source.</t>
  </si>
  <si>
    <t>2014-02-27T11:45:00Z</t>
  </si>
  <si>
    <t>2021-09-16T08:45:00Z</t>
  </si>
  <si>
    <t>EP_ERD_INT_CHLT_AL_TS_NRT</t>
  </si>
  <si>
    <t>EMODnet Physics - Collection of Total Chlorophyll (CHLT) TimeSeries -  MultiPointTimeSeriesObservation</t>
  </si>
  <si>
    <t>https://erddap.emodnet-physics.eu/erddap/tabledap/EP_ERD_INT_CHLT_AL_TS_NRT</t>
  </si>
  <si>
    <t>Total Chlorophyll (CHLT) TimeSeries. EMODnet Physics data from a local source.</t>
  </si>
  <si>
    <t>2000-07-19T15:33:16Z</t>
  </si>
  <si>
    <t>2021-09-30T23:50:00Z</t>
  </si>
  <si>
    <t>EP_ERD_INT_CNDC_AL_PR_NRT</t>
  </si>
  <si>
    <t>EMODnet Physics - Collection of Electrical Conductivity (CNDC) Profiles -  MultiPointProfileObservation</t>
  </si>
  <si>
    <t>https://erddap.emodnet-physics.eu/erddap/tabledap/EP_ERD_INT_CNDC_AL_PR_NRT</t>
  </si>
  <si>
    <t>Electrical Conductivity (CNDC) Profiles. EMODnet Physics data from a local source.</t>
  </si>
  <si>
    <t>1905-06-05T18:35:44Z</t>
  </si>
  <si>
    <t>EP_ERD_INT_CNDC_AL_TS_MINMAXMEAN</t>
  </si>
  <si>
    <t>EMODnet Physics - Collection of  (CNDC) TimeSeries  Min/Max/Mean -  MultiPointTimeSeriesObservation</t>
  </si>
  <si>
    <t>https://erddap.emodnet-physics.eu/erddap/tabledap/EP_ERD_INT_CNDC_AL_TS_MINMAXMEAN</t>
  </si>
  <si>
    <t>(CNDC) TimeSeries Min/Max/Mean. EMODnet Physics data from a local source.</t>
  </si>
  <si>
    <t>1933-11-25T17:51:45Z</t>
  </si>
  <si>
    <t>2021-09-26T12:30:14Z</t>
  </si>
  <si>
    <t>EP_ERD_INT_CNDC_AL_TS_NRT</t>
  </si>
  <si>
    <t>EMODnet Physics - Collection of Electrical Conductivity (CNDC) TimeSeries -  MultiPointTimeSeriesObservation</t>
  </si>
  <si>
    <t>https://erddap.emodnet-physics.eu/erddap/tabledap/EP_ERD_INT_CNDC_AL_TS_NRT</t>
  </si>
  <si>
    <t>Electrical Conductivity (CNDC) TimeSeries. EMODnet Physics data from a local source.</t>
  </si>
  <si>
    <t>2021-10-02T23:59:33Z</t>
  </si>
  <si>
    <t>EP_ERD_INT_CPHL_AL_PR_NRT</t>
  </si>
  <si>
    <t>EMODnet Physics - Collection of Total Chlorophyll-a (CPHL) Profiles -  MultiPointProfileObservation</t>
  </si>
  <si>
    <t>https://erddap.emodnet-physics.eu/erddap/tabledap/EP_ERD_INT_CPHL_AL_PR_NRT</t>
  </si>
  <si>
    <t>Total Chlorophyll-a (CPHL) Profiles. EMODnet Physics data from a local source.</t>
  </si>
  <si>
    <t>EP_ERD_INT_CPHL_AL_TS_NRT</t>
  </si>
  <si>
    <t>EMODnet Physics - Collection of Total Chlorophyll-a (CPHL) TimeSeries -  MultiPointTimeSeriesObservation</t>
  </si>
  <si>
    <t>https://erddap.emodnet-physics.eu/erddap/tabledap/EP_ERD_INT_CPHL_AL_TS_NRT</t>
  </si>
  <si>
    <t>Total Chlorophyll-a (CPHL) TimeSeries. EMODnet Physics data from a local source.</t>
  </si>
  <si>
    <t>2021-01-21T00:00:00Z</t>
  </si>
  <si>
    <t>2021-06-23T05:00:00Z</t>
  </si>
  <si>
    <t>EP_ERD_INT_DENS_AL_PR_NRT</t>
  </si>
  <si>
    <t>EMODnet Physics - Collection of Sea Density (sigma-theta) (DENS) Profiles -  MultiPointProfileObservation</t>
  </si>
  <si>
    <t>https://erddap.emodnet-physics.eu/erddap/tabledap/EP_ERD_INT_DENS_AL_PR_NRT</t>
  </si>
  <si>
    <t>Sea Density (sigma-theta) (DENS) Profiles. EMODnet Physics data from a local source.</t>
  </si>
  <si>
    <t>2018-07-11T18:58:50Z</t>
  </si>
  <si>
    <t>2021-06-30T22:46:58Z</t>
  </si>
  <si>
    <t>EP_ERD_INT_DENS_AL_TS_MINMAXMEAN</t>
  </si>
  <si>
    <t>EMODnet Physics - Collection of  (DENS) TimeSeries  Min/Max/Mean -  MultiPointTimeSeriesObservation</t>
  </si>
  <si>
    <t>https://erddap.emodnet-physics.eu/erddap/tabledap/EP_ERD_INT_DENS_AL_TS_MINMAXMEAN</t>
  </si>
  <si>
    <t>(DENS) TimeSeries Min/Max/Mean. EMODnet Physics data from a local source.</t>
  </si>
  <si>
    <t>1998-01-31T12:00:00Z</t>
  </si>
  <si>
    <t>2021-09-26T15:00:00Z</t>
  </si>
  <si>
    <t>EP_ERD_INT_DENS_AL_TS_NRT</t>
  </si>
  <si>
    <t>EMODnet Physics - Collection of Sea Density (sigma-theta) (DENS) TimeSeries -  MultiPointTimeSeriesObservation</t>
  </si>
  <si>
    <t>https://erddap.emodnet-physics.eu/erddap/tabledap/EP_ERD_INT_DENS_AL_TS_NRT</t>
  </si>
  <si>
    <t>Sea Density (sigma-theta) (DENS) TimeSeries. EMODnet Physics data from a local source.</t>
  </si>
  <si>
    <t>1993-07-25T12:00:00Z</t>
  </si>
  <si>
    <t>EP_ERD_INT_DEWT_AL_TS_MINMAXMEAN</t>
  </si>
  <si>
    <t>EMODnet Physics - Collection of  (DEWT) TimeSeries  Min/Max/Mean -  MultiPointTimeSeriesObservation</t>
  </si>
  <si>
    <t>https://erddap.emodnet-physics.eu/erddap/tabledap/EP_ERD_INT_DEWT_AL_TS_MINMAXMEAN</t>
  </si>
  <si>
    <t>(DEWT) TimeSeries Min/Max/Mean. EMODnet Physics data from a local source.</t>
  </si>
  <si>
    <t>1972-10-02T09:00:00Z</t>
  </si>
  <si>
    <t>2021-09-27T06:00:00Z</t>
  </si>
  <si>
    <t>EP_ERD_INT_DEWT_AL_TS_NRT</t>
  </si>
  <si>
    <t>EMODnet Physics - Collection of Dew Point Temperature (DEWT) TimeSeries -  MultiPointTimeSeriesObservation</t>
  </si>
  <si>
    <t>https://erddap.emodnet-physics.eu/erddap/tabledap/EP_ERD_INT_DEWT_AL_TS_NRT</t>
  </si>
  <si>
    <t>Dew Point Temperature (DEWT) TimeSeries. EMODnet Physics data from a local source.</t>
  </si>
  <si>
    <t>1933-11-25T17:41:44Z</t>
  </si>
  <si>
    <t>2021-10-02T23:50:00Z</t>
  </si>
  <si>
    <t>EP_ERD_INT_DOX1_AL_PR_NRT</t>
  </si>
  <si>
    <t>EMODnet Physics - Collection of Dissolved Oxygen (DOX1) Profiles -  MultiPointProfileObservation</t>
  </si>
  <si>
    <t>https://erddap.emodnet-physics.eu/erddap/tabledap/EP_ERD_INT_DOX1_AL_PR_NRT</t>
  </si>
  <si>
    <t>Dissolved Oxygen (DOX1) Profiles. EMODnet Physics data from a local source.</t>
  </si>
  <si>
    <t>1902-02-01T00:00:00Z</t>
  </si>
  <si>
    <t>2021-08-10T15:53:00Z</t>
  </si>
  <si>
    <t>EP_ERD_INT_DOX1_AL_TS_MINMAXMEAN</t>
  </si>
  <si>
    <t>EMODnet Physics - Collection of  (DOX1) TimeSeries  Min/Max/Mean -  MultiPointTimeSeriesObservation</t>
  </si>
  <si>
    <t>https://erddap.emodnet-physics.eu/erddap/tabledap/EP_ERD_INT_DOX1_AL_TS_MINMAXMEAN</t>
  </si>
  <si>
    <t>(DOX1) TimeSeries Min/Max/Mean. EMODnet Physics data from a local source.</t>
  </si>
  <si>
    <t>2021-09-25T12:32:24Z</t>
  </si>
  <si>
    <t>EP_ERD_INT_DOX1_AL_TS_NRT</t>
  </si>
  <si>
    <t>EMODnet Physics - Collection of Dissolved Oxygen (DOX1) TimeSeries -  MultiPointTimeSeriesObservation</t>
  </si>
  <si>
    <t>https://erddap.emodnet-physics.eu/erddap/tabledap/EP_ERD_INT_DOX1_AL_TS_NRT</t>
  </si>
  <si>
    <t>Dissolved Oxygen (DOX1) TimeSeries. EMODnet Physics data from a local source.</t>
  </si>
  <si>
    <t>2021-10-03T13:30:00Z</t>
  </si>
  <si>
    <t>EP_ERD_INT_DOX2_AL_PR_NRT</t>
  </si>
  <si>
    <t>EMODnet Physics - Collection of Dissolved Oxygen (DOX2) Profiles -  MultiPointProfileObservation</t>
  </si>
  <si>
    <t>https://erddap.emodnet-physics.eu/erddap/tabledap/EP_ERD_INT_DOX2_AL_PR_NRT</t>
  </si>
  <si>
    <t>Dissolved Oxygen (DOX2) Profiles. EMODnet Physics data from a local source.</t>
  </si>
  <si>
    <t>EP_ERD_INT_DOX2_AL_TS_MINMAXMEAN</t>
  </si>
  <si>
    <t>EMODnet Physics - Collection of  (DOX2) TimeSeries  Min/Max/Mean -  MultiPointTimeSeriesObservation</t>
  </si>
  <si>
    <t>https://erddap.emodnet-physics.eu/erddap/tabledap/EP_ERD_INT_DOX2_AL_TS_MINMAXMEAN</t>
  </si>
  <si>
    <t>(DOX2) TimeSeries Min/Max/Mean. EMODnet Physics data from a local source.</t>
  </si>
  <si>
    <t>2007-12-20T14:45:15Z</t>
  </si>
  <si>
    <t>2021-09-02T06:00:00Z</t>
  </si>
  <si>
    <t>EP_ERD_INT_DOX2_AL_TS_NRT</t>
  </si>
  <si>
    <t>EMODnet Physics - Collection of Dissolved Oxygen (DOX2) TimeSeries -  MultiPointTimeSeriesObservation</t>
  </si>
  <si>
    <t>https://erddap.emodnet-physics.eu/erddap/tabledap/EP_ERD_INT_DOX2_AL_TS_NRT</t>
  </si>
  <si>
    <t>Dissolved Oxygen (DOX2) TimeSeries. EMODnet Physics data from a local source.</t>
  </si>
  <si>
    <t>1995-06-12T00:00:00Z</t>
  </si>
  <si>
    <t>2021-09-12T08:00:00Z</t>
  </si>
  <si>
    <t>EP_ERD_INT_DOXY_AL_PR_NRT</t>
  </si>
  <si>
    <t>EMODnet Physics - Collection of Dissolved Oxygen (DOXY) Profiles -  MultiPointProfileObservation</t>
  </si>
  <si>
    <t>https://erddap.emodnet-physics.eu/erddap/tabledap/EP_ERD_INT_DOXY_AL_PR_NRT</t>
  </si>
  <si>
    <t>Dissolved Oxygen (DOXY) Profiles. EMODnet Physics data from a local source.</t>
  </si>
  <si>
    <t>2021-01-18T02:36:34Z</t>
  </si>
  <si>
    <t>EP_ERD_INT_DOXY_AL_TS_MINMAXMEAN</t>
  </si>
  <si>
    <t>EMODnet Physics - Collection of  (DOXY) TimeSeries  Min/Max/Mean -  MultiPointTimeSeriesObservation</t>
  </si>
  <si>
    <t>https://erddap.emodnet-physics.eu/erddap/tabledap/EP_ERD_INT_DOXY_AL_TS_MINMAXMEAN</t>
  </si>
  <si>
    <t>(DOXY) TimeSeries Min/Max/Mean. EMODnet Physics data from a local source.</t>
  </si>
  <si>
    <t>1908-01-28T11:23:40Z</t>
  </si>
  <si>
    <t>2021-09-20T19:00:00Z</t>
  </si>
  <si>
    <t>EP_ERD_INT_DOXY_AL_TS_NRT</t>
  </si>
  <si>
    <t>EMODnet Physics - Collection of Dissolved Oxygen (DOXY) TimeSeries -  MultiPointTimeSeriesObservation</t>
  </si>
  <si>
    <t>https://erddap.emodnet-physics.eu/erddap/tabledap/EP_ERD_INT_DOXY_AL_TS_NRT</t>
  </si>
  <si>
    <t>Dissolved Oxygen (DOXY) TimeSeries. EMODnet Physics data from a local source.</t>
  </si>
  <si>
    <t>2021-09-30T23:59:55Z</t>
  </si>
  <si>
    <t>EP_ERD_INT_DRYT_AL_TS_MINMAXMEAN</t>
  </si>
  <si>
    <t>EMODnet Physics - Collection of  (DRYT) TimeSeries  Min/Max/Mean -  MultiPointTimeSeriesObservation</t>
  </si>
  <si>
    <t>https://erddap.emodnet-physics.eu/erddap/tabledap/EP_ERD_INT_DRYT_AL_TS_MINMAXMEAN</t>
  </si>
  <si>
    <t>(DRYT) TimeSeries Min/Max/Mean. EMODnet Physics data from a local source.</t>
  </si>
  <si>
    <t>1901-12-13T20:45:52Z</t>
  </si>
  <si>
    <t>2021-10-01T21:00:01Z</t>
  </si>
  <si>
    <t>EP_ERD_INT_DRYT_AL_TS_NRT</t>
  </si>
  <si>
    <t>EMODnet Physics - Collection of Air Temperature In Dry Bulb (DRYT) TimeSeries -  MultiPointTimeSeriesObservation</t>
  </si>
  <si>
    <t>https://erddap.emodnet-physics.eu/erddap/tabledap/EP_ERD_INT_DRYT_AL_TS_NRT</t>
  </si>
  <si>
    <t>Air Temperature In Dry Bulb (DRYT) TimeSeries. EMODnet Physics data from a local source.</t>
  </si>
  <si>
    <t>1901-12-14T07:00:00Z</t>
  </si>
  <si>
    <t>2021-10-03T21:00:01Z</t>
  </si>
  <si>
    <t>HCXX</t>
  </si>
  <si>
    <t>EP_ERD_INT_EWCT_AL_PR_NRT</t>
  </si>
  <si>
    <t>EMODnet Physics - Collection of West-east Current Component (EWCT) Profiles -  MultiPointProfileObservation</t>
  </si>
  <si>
    <t>https://erddap.emodnet-physics.eu/erddap/tabledap/EP_ERD_INT_EWCT_AL_PR_NRT</t>
  </si>
  <si>
    <t>West-east Current Component (EWCT) Profiles. EMODnet Physics data from a local source.</t>
  </si>
  <si>
    <t>2010-07-01T23:15:00Z</t>
  </si>
  <si>
    <t>2021-09-30T20:47:57Z</t>
  </si>
  <si>
    <t>EP_ERD_INT_EWCT_AL_TS_MINMAXMEAN</t>
  </si>
  <si>
    <t>EMODnet Physics - Collection of  (EWCT) TimeSeries  Min/Max/Mean -  MultiPointTimeSeriesObservation</t>
  </si>
  <si>
    <t>https://erddap.emodnet-physics.eu/erddap/tabledap/EP_ERD_INT_EWCT_AL_TS_MINMAXMEAN</t>
  </si>
  <si>
    <t>(EWCT) TimeSeries Min/Max/Mean. EMODnet Physics data from a local source.</t>
  </si>
  <si>
    <t>1923-08-24T05:35:44Z</t>
  </si>
  <si>
    <t>2021-09-23T11:00:00Z</t>
  </si>
  <si>
    <t>EP_ERD_INT_EWCT_AL_TS_NRT</t>
  </si>
  <si>
    <t>EMODnet Physics - Collection of West-east Current Component (EWCT) TimeSeries -  MultiPointTimeSeriesObservation</t>
  </si>
  <si>
    <t>https://erddap.emodnet-physics.eu/erddap/tabledap/EP_ERD_INT_EWCT_AL_TS_NRT</t>
  </si>
  <si>
    <t>West-east Current Component (EWCT) TimeSeries. EMODnet Physics data from a local source.</t>
  </si>
  <si>
    <t>EP_ERD_INT_EWCTNSCT_AL_TS_NRT</t>
  </si>
  <si>
    <t>EMODnet Physics - Collection of west-east current component (EWCT) and south-north current component (NSCT) TimeSeries -  MultiPointTimeSeriesObservation</t>
  </si>
  <si>
    <t>https://erddap.emodnet-physics.eu/erddap/tabledap/EP_ERD_INT_EWCTNSCT_AL_TS_NRT</t>
  </si>
  <si>
    <t>west-east current component (EWCT) and south-north current component (NSCT) TimeSeries. EMODnet Physics data from a local source.</t>
  </si>
  <si>
    <t>2021-06-04T23:30:00Z</t>
  </si>
  <si>
    <t>EP_ERD_INT_FCO2_AL_TS_MINMAXMEAN</t>
  </si>
  <si>
    <t>EMODnet Physics - Collection of  (FCO2) TimeSeries  Min/Max/Mean -  MultiPointTimeSeriesObservation</t>
  </si>
  <si>
    <t>https://erddap.emodnet-physics.eu/erddap/tabledap/EP_ERD_INT_FCO2_AL_TS_MINMAXMEAN</t>
  </si>
  <si>
    <t>(FCO2) TimeSeries Min/Max/Mean. EMODnet Physics data from a local source.</t>
  </si>
  <si>
    <t>1995-06-25T04:04:47Z</t>
  </si>
  <si>
    <t>1997-12-15T11:02:24Z</t>
  </si>
  <si>
    <t>EP_ERD_INT_FCO2_AL_TS_NRT</t>
  </si>
  <si>
    <t>EMODnet Physics - Collection of CO2 Fugacity (FCO2) TimeSeries -  MultiPointTimeSeriesObservation</t>
  </si>
  <si>
    <t>https://erddap.emodnet-physics.eu/erddap/tabledap/EP_ERD_INT_FCO2_AL_TS_NRT</t>
  </si>
  <si>
    <t>CO2 Fugacity (FCO2) TimeSeries. EMODnet Physics data from a local source.</t>
  </si>
  <si>
    <t>2019-06-13T00:00:00Z</t>
  </si>
  <si>
    <t>EP_ERD_INT_FLU2_AL_PR_NRT</t>
  </si>
  <si>
    <t>EMODnet Physics - Collection of Chlorophyll-a Fluorescence (FLU2) Profiles -  MultiPointProfileObservation</t>
  </si>
  <si>
    <t>https://erddap.emodnet-physics.eu/erddap/tabledap/EP_ERD_INT_FLU2_AL_PR_NRT</t>
  </si>
  <si>
    <t>Chlorophyll-a Fluorescence (FLU2) Profiles. EMODnet Physics data from a local source.</t>
  </si>
  <si>
    <t>2012-03-09T18:28:09Z</t>
  </si>
  <si>
    <t>2020-12-13T07:36:00Z</t>
  </si>
  <si>
    <t>EP_ERD_INT_FLU2_AL_TS_MINMAXMEAN</t>
  </si>
  <si>
    <t>EMODnet Physics - Collection of  (FLU2) TimeSeries  Min/Max/Mean -  MultiPointTimeSeriesObservation</t>
  </si>
  <si>
    <t>https://erddap.emodnet-physics.eu/erddap/tabledap/EP_ERD_INT_FLU2_AL_TS_MINMAXMEAN</t>
  </si>
  <si>
    <t>(FLU2) TimeSeries Min/Max/Mean. EMODnet Physics data from a local source.</t>
  </si>
  <si>
    <t>1992-03-23T16:00:25Z</t>
  </si>
  <si>
    <t>2021-09-24T00:00:00Z</t>
  </si>
  <si>
    <t>EP_ERD_INT_FLU2_AL_TS_NRT</t>
  </si>
  <si>
    <t>EMODnet Physics - Collection of Chlorophyll-a Fluorescence (FLU2) TimeSeries -  MultiPointTimeSeriesObservation</t>
  </si>
  <si>
    <t>https://erddap.emodnet-physics.eu/erddap/tabledap/EP_ERD_INT_FLU2_AL_TS_NRT</t>
  </si>
  <si>
    <t>Chlorophyll-a Fluorescence (FLU2) TimeSeries. EMODnet Physics data from a local source.</t>
  </si>
  <si>
    <t>1992-03-22T22:00:25Z</t>
  </si>
  <si>
    <t>2021-09-30T21:00:00Z</t>
  </si>
  <si>
    <t>EP_ERD_INT_FLU3_AL_TS_MINMAXMEAN</t>
  </si>
  <si>
    <t>EMODnet Physics - Collection of  (FLU3) TimeSeries  Min/Max/Mean -  MultiPointTimeSeriesObservation</t>
  </si>
  <si>
    <t>https://erddap.emodnet-physics.eu/erddap/tabledap/EP_ERD_INT_FLU3_AL_TS_MINMAXMEAN</t>
  </si>
  <si>
    <t>(FLU3) TimeSeries Min/Max/Mean. EMODnet Physics data from a local source.</t>
  </si>
  <si>
    <t>2021-09-26T07:31:20Z</t>
  </si>
  <si>
    <t>EP_ERD_INT_FLU3_AL_TS_NRT</t>
  </si>
  <si>
    <t>EMODnet Physics - Collection of Fluorescence (FLU3) TimeSeries -  MultiPointTimeSeriesObservation</t>
  </si>
  <si>
    <t>https://erddap.emodnet-physics.eu/erddap/tabledap/EP_ERD_INT_FLU3_AL_TS_NRT</t>
  </si>
  <si>
    <t>Fluorescence (FLU3) TimeSeries. EMODnet Physics data from a local source.</t>
  </si>
  <si>
    <t>2021-09-30T21:50:04Z</t>
  </si>
  <si>
    <t>EP_ERD_INT_FLUO_AL_PR_NRT</t>
  </si>
  <si>
    <t>EMODnet Physics - Collection of Fluorescence (FLUO) Profiles -  MultiPointProfileObservation</t>
  </si>
  <si>
    <t>https://erddap.emodnet-physics.eu/erddap/tabledap/EP_ERD_INT_FLUO_AL_PR_NRT</t>
  </si>
  <si>
    <t>Fluorescence (FLUO) Profiles. EMODnet Physics data from a local source.</t>
  </si>
  <si>
    <t>2017-06-24T10:32:09Z</t>
  </si>
  <si>
    <t>2017-08-06T06:41:22Z</t>
  </si>
  <si>
    <t>EP_ERD_INT_FLUO_AL_TS_MINMAXMEAN</t>
  </si>
  <si>
    <t>EMODnet Physics - Collection of  (FLUO) TimeSeries  Min/Max/Mean -  MultiPointTimeSeriesObservation</t>
  </si>
  <si>
    <t>https://erddap.emodnet-physics.eu/erddap/tabledap/EP_ERD_INT_FLUO_AL_TS_MINMAXMEAN</t>
  </si>
  <si>
    <t>(FLUO) TimeSeries Min/Max/Mean. EMODnet Physics data from a local source.</t>
  </si>
  <si>
    <t>1980-01-04T20:37:55Z</t>
  </si>
  <si>
    <t>2020-06-01T18:02:04Z</t>
  </si>
  <si>
    <t>EP_ERD_INT_FLUO_AL_TS_NRT</t>
  </si>
  <si>
    <t>EMODnet Physics - Collection of Fluorescence (FLUO) TimeSeries -  MultiPointTimeSeriesObservation</t>
  </si>
  <si>
    <t>https://erddap.emodnet-physics.eu/erddap/tabledap/EP_ERD_INT_FLUO_AL_TS_NRT</t>
  </si>
  <si>
    <t>Fluorescence (FLUO) TimeSeries. EMODnet Physics data from a local source.</t>
  </si>
  <si>
    <t>1980-01-03T23:52:15Z</t>
  </si>
  <si>
    <t>2021-08-31T23:59:24Z</t>
  </si>
  <si>
    <t>WIND</t>
  </si>
  <si>
    <t>EP_ERD_INT_GDIR_AL_TS_MINMAXMEAN</t>
  </si>
  <si>
    <t>EMODnet Physics - Collection of (GDIR) TimeSeries  Min/Max/Mean -  MultiPointTimeSeriesObservation</t>
  </si>
  <si>
    <t>https://erddap.emodnet-physics.eu/erddap/tabledap/EP_ERD_INT_GDIR_AL_TS_MINMAXMEAN</t>
  </si>
  <si>
    <t>(GDIR) TimeSeries Min/Max/Mean. EMODnet Physics data from a local source.</t>
  </si>
  <si>
    <t>1905-03-01T00:00:00Z</t>
  </si>
  <si>
    <t>2021-09-01T00:00:00Z</t>
  </si>
  <si>
    <t>EP_ERD_INT_GDIR_AL_TS_NRT</t>
  </si>
  <si>
    <t>EMODnet Physics - Collection of Gust Wind From Direction Relative True North (GDIR) TimeSeries -  MultiPointTimeSeriesObservation</t>
  </si>
  <si>
    <t>https://erddap.emodnet-physics.eu/erddap/tabledap/EP_ERD_INT_GDIR_AL_TS_NRT</t>
  </si>
  <si>
    <t>Gust Wind From Direction Relative True North (GDIR) TimeSeries. EMODnet Physics data from a local source.</t>
  </si>
  <si>
    <t>EP_ERD_INT_GSPD_AL_TS_MINMAXMEAN</t>
  </si>
  <si>
    <t>EMODnet Physics - Collection of  (GSPD) TimeSeries  Min/Max/Mean -  MultiPointTimeSeriesObservation</t>
  </si>
  <si>
    <t>https://erddap.emodnet-physics.eu/erddap/tabledap/EP_ERD_INT_GSPD_AL_TS_MINMAXMEAN</t>
  </si>
  <si>
    <t>(GSPD) TimeSeries Min/Max/Mean. EMODnet Physics data from a local source.</t>
  </si>
  <si>
    <t>2021-09-26T19:10:00Z</t>
  </si>
  <si>
    <t>EP_ERD_INT_GSPD_AL_TS_NRT</t>
  </si>
  <si>
    <t>EMODnet Physics - Collection of Gust Wind Speed (GSPD) TimeSeries -  MultiPointTimeSeriesObservation</t>
  </si>
  <si>
    <t>https://erddap.emodnet-physics.eu/erddap/tabledap/EP_ERD_INT_GSPD_AL_TS_NRT</t>
  </si>
  <si>
    <t>Gust Wind Speed (GSPD) TimeSeries. EMODnet Physics data from a local source.</t>
  </si>
  <si>
    <t>EP_ERD_INT_HCDT_AL_PR_NRT</t>
  </si>
  <si>
    <t>EMODnet Physics - Collection of Current To Direction Relative True North (HCDT) Profiles -  MultiPointProfileObservation</t>
  </si>
  <si>
    <t>https://erddap.emodnet-physics.eu/erddap/tabledap/EP_ERD_INT_HCDT_AL_PR_NRT</t>
  </si>
  <si>
    <t>Current To Direction Relative True North (HCDT) Profiles. EMODnet Physics data from a local source.</t>
  </si>
  <si>
    <t>1951-06-29T18:42:00Z</t>
  </si>
  <si>
    <t>2021-09-27T11:50:00Z</t>
  </si>
  <si>
    <t>EP_ERD_INT_HCDT_AL_TS_MINMAXMEAN</t>
  </si>
  <si>
    <t>EMODnet Physics - Collection of (HCDT) TimeSeries  Min/Max/Mean -  MultiPointTimeSeriesObservation</t>
  </si>
  <si>
    <t>https://erddap.emodnet-physics.eu/erddap/tabledap/EP_ERD_INT_HCDT_AL_TS_MINMAXMEAN</t>
  </si>
  <si>
    <t>(HCDT) TimeSeries Min/Max/Mean. EMODnet Physics data from a local source.</t>
  </si>
  <si>
    <t>1901-12-01T00:00:00Z</t>
  </si>
  <si>
    <t>EP_ERD_INT_HCDT_AL_TS_NRT</t>
  </si>
  <si>
    <t>EMODnet Physics - Collection of Current To Direction Relative True North (HCDT) TimeSeries -  MultiPointTimeSeriesObservation</t>
  </si>
  <si>
    <t>https://erddap.emodnet-physics.eu/erddap/tabledap/EP_ERD_INT_HCDT_AL_TS_NRT</t>
  </si>
  <si>
    <t>Current To Direction Relative True North (HCDT) TimeSeries. EMODnet Physics data from a local source.</t>
  </si>
  <si>
    <t>2021-10-03T14:50:00Z</t>
  </si>
  <si>
    <t>EP_ERD_INT_HCSP_AL_PR_NRT</t>
  </si>
  <si>
    <t>EMODnet Physics - Collection of Horizontal Current Speed (HCSP) Profiles -  MultiPointProfileObservation</t>
  </si>
  <si>
    <t>https://erddap.emodnet-physics.eu/erddap/tabledap/EP_ERD_INT_HCSP_AL_PR_NRT</t>
  </si>
  <si>
    <t>Horizontal Current Speed (HCSP) Profiles. EMODnet Physics data from a local source.</t>
  </si>
  <si>
    <t>EP_ERD_INT_HCSP_AL_TS_MINMAXMEAN</t>
  </si>
  <si>
    <t>EMODnet Physics - Collection of  (HCSP) TimeSeries  Min/Max/Mean -  MultiPointTimeSeriesObservation</t>
  </si>
  <si>
    <t>https://erddap.emodnet-physics.eu/erddap/tabledap/EP_ERD_INT_HCSP_AL_TS_MINMAXMEAN</t>
  </si>
  <si>
    <t>(HCSP) TimeSeries Min/Max/Mean. EMODnet Physics data from a local source.</t>
  </si>
  <si>
    <t>2021-09-22T02:00:00Z</t>
  </si>
  <si>
    <t>EP_ERD_INT_HCSP_AL_TS_NRT</t>
  </si>
  <si>
    <t>EMODnet Physics - Collection of Horizontal Current Speed (HCSP) TimeSeries -  MultiPointTimeSeriesObservation</t>
  </si>
  <si>
    <t>https://erddap.emodnet-physics.eu/erddap/tabledap/EP_ERD_INT_HCSP_AL_TS_NRT</t>
  </si>
  <si>
    <t>Horizontal Current Speed (HCSP) TimeSeries. EMODnet Physics data from a local source.</t>
  </si>
  <si>
    <t>2021-09-30T23:10:00Z</t>
  </si>
  <si>
    <t>EP_ERD_INT_LGH4_AL_PR_NRT</t>
  </si>
  <si>
    <t>EMODnet Physics - Collection of Surface Incoming Photosynthetic Active Radiation (LGH4) Profiles -  MultiPointProfileObservation</t>
  </si>
  <si>
    <t>https://erddap.emodnet-physics.eu/erddap/tabledap/EP_ERD_INT_LGH4_AL_PR_NRT</t>
  </si>
  <si>
    <t>Surface Incoming Photosynthetic Active Radiation (LGH4) Profiles. EMODnet Physics data from a local source.</t>
  </si>
  <si>
    <t>2014-05-07T06:59:35Z</t>
  </si>
  <si>
    <t>2016-10-06T04:41:00Z</t>
  </si>
  <si>
    <t>EP_ERD_INT_LGH4_AL_TS_MINMAXMEAN</t>
  </si>
  <si>
    <t>EMODnet Physics - Collection of  (LGH4) TimeSeries  Min/Max/Mean -  MultiPointTimeSeriesObservation</t>
  </si>
  <si>
    <t>https://erddap.emodnet-physics.eu/erddap/tabledap/EP_ERD_INT_LGH4_AL_TS_MINMAXMEAN</t>
  </si>
  <si>
    <t>(LGH4) TimeSeries Min/Max/Mean. EMODnet Physics data from a local source.</t>
  </si>
  <si>
    <t>2021-09-23T02:00:01Z</t>
  </si>
  <si>
    <t>EP_ERD_INT_LGH4_AL_TS_NRT</t>
  </si>
  <si>
    <t>EMODnet Physics - Collection of Surface Incoming Photosynthetic Active Radiation (LGH4) TimeSeries -  MultiPointTimeSeriesObservation</t>
  </si>
  <si>
    <t>https://erddap.emodnet-physics.eu/erddap/tabledap/EP_ERD_INT_LGH4_AL_TS_NRT</t>
  </si>
  <si>
    <t>Surface Incoming Photosynthetic Active Radiation (LGH4) TimeSeries. EMODnet Physics data from a local source.</t>
  </si>
  <si>
    <t>2021-09-30T18:00:00Z</t>
  </si>
  <si>
    <t>EP_ERD_INT_LGHT_AL_PR_NRT</t>
  </si>
  <si>
    <t>EMODnet Physics - Collection of Immerged Incoming Photosynthetic Active Radiation (LGHT) Profiles -  MultiPointProfileObservation</t>
  </si>
  <si>
    <t>https://erddap.emodnet-physics.eu/erddap/tabledap/EP_ERD_INT_LGHT_AL_PR_NRT</t>
  </si>
  <si>
    <t>Immerged Incoming Photosynthetic Active Radiation (LGHT) Profiles. EMODnet Physics data from a local source.</t>
  </si>
  <si>
    <t>2012-10-23T17:31:59Z</t>
  </si>
  <si>
    <t>2021-09-30T20:05:05Z</t>
  </si>
  <si>
    <t>EP_ERD_INT_LGHT_AL_TS_MINMAXMEAN</t>
  </si>
  <si>
    <t>EMODnet Physics - Collection of  (LGHT) TimeSeries  Min/Max/Mean -  MultiPointTimeSeriesObservation</t>
  </si>
  <si>
    <t>https://erddap.emodnet-physics.eu/erddap/tabledap/EP_ERD_INT_LGHT_AL_TS_MINMAXMEAN</t>
  </si>
  <si>
    <t>(LGHT) TimeSeries Min/Max/Mean. EMODnet Physics data from a local source.</t>
  </si>
  <si>
    <t>2009-11-24T22:20:00Z</t>
  </si>
  <si>
    <t>2021-09-05T05:29:38Z</t>
  </si>
  <si>
    <t>EP_ERD_INT_LGHT_AL_TS_NRT</t>
  </si>
  <si>
    <t>EMODnet Physics - Collection of Immerged Incoming Photosynthetic Active Radiation (LGHT) TimeSeries -  MultiPointTimeSeriesObservation</t>
  </si>
  <si>
    <t>https://erddap.emodnet-physics.eu/erddap/tabledap/EP_ERD_INT_LGHT_AL_TS_NRT</t>
  </si>
  <si>
    <t>Immerged Incoming Photosynthetic Active Radiation (LGHT) TimeSeries. EMODnet Physics data from a local source.</t>
  </si>
  <si>
    <t>2009-10-31T07:20:39Z</t>
  </si>
  <si>
    <t>2021-09-30T15:04:41Z</t>
  </si>
  <si>
    <t>EP_ERD_INT_LINC_AL_TS_MINMAXMEAN</t>
  </si>
  <si>
    <t>EMODnet Physics - Collection of  (LINC) TimeSeries  Min/Max/Mean -  MultiPointTimeSeriesObservation</t>
  </si>
  <si>
    <t>https://erddap.emodnet-physics.eu/erddap/tabledap/EP_ERD_INT_LINC_AL_TS_MINMAXMEAN</t>
  </si>
  <si>
    <t>(LINC) TimeSeries Min/Max/Mean. EMODnet Physics data from a local source.</t>
  </si>
  <si>
    <t>2004-06-17T18:00:00Z</t>
  </si>
  <si>
    <t>2021-09-26T06:00:00Z</t>
  </si>
  <si>
    <t>EP_ERD_INT_LINC_AL_TS_NRT</t>
  </si>
  <si>
    <t>EMODnet Physics - Collection of Longwave/atmospheric Incoming Radiation (LINC) TimeSeries -  MultiPointTimeSeriesObservation</t>
  </si>
  <si>
    <t>https://erddap.emodnet-physics.eu/erddap/tabledap/EP_ERD_INT_LINC_AL_TS_NRT</t>
  </si>
  <si>
    <t>Longwave/atmospheric Incoming Radiation (LINC) TimeSeries. EMODnet Physics data from a local source.</t>
  </si>
  <si>
    <t>2021-09-30T06:00:00Z</t>
  </si>
  <si>
    <t>EP_ERD_INT_NRAD_AL_TS_MINMAXMEAN</t>
  </si>
  <si>
    <t>EMODnet Physics - Collection of  (NRAD) TimeSeries  Min/Max/Mean -  MultiPointTimeSeriesObservation</t>
  </si>
  <si>
    <t>https://erddap.emodnet-physics.eu/erddap/tabledap/EP_ERD_INT_NRAD_AL_TS_MINMAXMEAN</t>
  </si>
  <si>
    <t>(NRAD) TimeSeries Min/Max/Mean. EMODnet Physics data from a local source.</t>
  </si>
  <si>
    <t>2011-09-05T19:00:00Z</t>
  </si>
  <si>
    <t>2021-01-01T20:20:00Z</t>
  </si>
  <si>
    <t>EP_ERD_INT_NRAD_AL_TS_NRT</t>
  </si>
  <si>
    <t>EMODnet Physics - Collection of Net Total Incoming Radiation (NRAD) TimeSeries -  MultiPointTimeSeriesObservation</t>
  </si>
  <si>
    <t>https://erddap.emodnet-physics.eu/erddap/tabledap/EP_ERD_INT_NRAD_AL_TS_NRT</t>
  </si>
  <si>
    <t>Net Total Incoming Radiation (NRAD) TimeSeries. EMODnet Physics data from a local source.</t>
  </si>
  <si>
    <t>2011-09-05T11:00:00Z</t>
  </si>
  <si>
    <t>2021-01-05T16:30:00Z</t>
  </si>
  <si>
    <t>EP_ERD_INT_NSCT_AL_PR_NRT</t>
  </si>
  <si>
    <t>EMODnet Physics - Collection of South-north Current Component (NSCT) Profiles -  MultiPointProfileObservation</t>
  </si>
  <si>
    <t>https://erddap.emodnet-physics.eu/erddap/tabledap/EP_ERD_INT_NSCT_AL_PR_NRT</t>
  </si>
  <si>
    <t>South-north Current Component (NSCT) Profiles. EMODnet Physics data from a local source.</t>
  </si>
  <si>
    <t>EP_ERD_INT_NSCT_AL_TS_MINMAXMEAN</t>
  </si>
  <si>
    <t>EMODnet Physics - Collection of  (NSCT) TimeSeries  Min/Max/Mean -  MultiPointTimeSeriesObservation</t>
  </si>
  <si>
    <t>https://erddap.emodnet-physics.eu/erddap/tabledap/EP_ERD_INT_NSCT_AL_TS_MINMAXMEAN</t>
  </si>
  <si>
    <t>(NSCT) TimeSeries Min/Max/Mean. EMODnet Physics data from a local source.</t>
  </si>
  <si>
    <t>2021-09-23T21:00:00Z</t>
  </si>
  <si>
    <t>EP_ERD_INT_NSCT_AL_TS_NRT</t>
  </si>
  <si>
    <t>EMODnet Physics - Collection of South-north Current Component (NSCT) TimeSeries -  MultiPointTimeSeriesObservation</t>
  </si>
  <si>
    <t>https://erddap.emodnet-physics.eu/erddap/tabledap/EP_ERD_INT_NSCT_AL_TS_NRT</t>
  </si>
  <si>
    <t>South-north Current Component (NSCT) TimeSeries. EMODnet Physics data from a local source.</t>
  </si>
  <si>
    <t>EP_ERD_INT_NTAW_AL_PR_NRT</t>
  </si>
  <si>
    <t>EMODnet Physics - Collection of Nitrate (NO3-N) (NTAW) Profiles -  MultiPointProfileObservation</t>
  </si>
  <si>
    <t>https://erddap.emodnet-physics.eu/erddap/tabledap/EP_ERD_INT_NTAW_AL_PR_NRT</t>
  </si>
  <si>
    <t>Nitrate (NO3-N) (NTAW) Profiles. EMODnet Physics data from a local source.</t>
  </si>
  <si>
    <t>2021-09-26T23:12:39Z</t>
  </si>
  <si>
    <t>EP_ERD_INT_NTIW_AL_PR_NRT</t>
  </si>
  <si>
    <t>EMODnet Physics - Collection of Nitrite (NO2-N) (NTIW) Profiles -  MultiPointProfileObservation</t>
  </si>
  <si>
    <t>https://erddap.emodnet-physics.eu/erddap/tabledap/EP_ERD_INT_NTIW_AL_PR_NRT</t>
  </si>
  <si>
    <t>Nitrite (NO2-N) (NTIW) Profiles. EMODnet Physics data from a local source.</t>
  </si>
  <si>
    <t>1971-08-18T02:00:00Z</t>
  </si>
  <si>
    <t>2006-03-08T11:15:00Z</t>
  </si>
  <si>
    <t>EP_ERD_INT_NTRA_AL_PR_NRT</t>
  </si>
  <si>
    <t>EMODnet Physics - Collection of Nitrate (NO3-N) (NTRA) Profiles -  MultiPointProfileObservation</t>
  </si>
  <si>
    <t>https://erddap.emodnet-physics.eu/erddap/tabledap/EP_ERD_INT_NTRA_AL_PR_NRT</t>
  </si>
  <si>
    <t>Nitrate (NO3-N) (NTRA) Profiles. EMODnet Physics data from a local source.</t>
  </si>
  <si>
    <t>2021-02-03T10:34:50Z</t>
  </si>
  <si>
    <t>EP_ERD_INT_NTRI_AL_PR_NRT</t>
  </si>
  <si>
    <t>EMODnet Physics - Collection of Nitrite (NO2-N) (NTRI) Profiles -  MultiPointProfileObservation</t>
  </si>
  <si>
    <t>https://erddap.emodnet-physics.eu/erddap/tabledap/EP_ERD_INT_NTRI_AL_PR_NRT</t>
  </si>
  <si>
    <t>Nitrite (NO2-N) (NTRI) Profiles. EMODnet Physics data from a local source.</t>
  </si>
  <si>
    <t>2017-02-22T09:58:04Z</t>
  </si>
  <si>
    <t>EP_ERD_INT_NTRZ_AL_PR_NRT</t>
  </si>
  <si>
    <t>EMODnet Physics - Collection of Nitrate + Nitrite (NTRZ) Profiles -  MultiPointProfileObservation</t>
  </si>
  <si>
    <t>https://erddap.emodnet-physics.eu/erddap/tabledap/EP_ERD_INT_NTRZ_AL_PR_NRT</t>
  </si>
  <si>
    <t>Nitrate + Nitrite (NTRZ) Profiles. EMODnet Physics data from a local source.</t>
  </si>
  <si>
    <t>EP_ERD_INT_NTRZ_AL_TS_MINMAXMEAN</t>
  </si>
  <si>
    <t>EMODnet Physics - Collection of  (NTRZ) TimeSeries  Min/Max/Mean -  MultiPointTimeSeriesObservation</t>
  </si>
  <si>
    <t>https://erddap.emodnet-physics.eu/erddap/tabledap/EP_ERD_INT_NTRZ_AL_TS_MINMAXMEAN</t>
  </si>
  <si>
    <t>(NTRZ) TimeSeries Min/Max/Mean. EMODnet Physics data from a local source.</t>
  </si>
  <si>
    <t>2004-05-29T12:36:32Z</t>
  </si>
  <si>
    <t>2011-09-01T00:16:52Z</t>
  </si>
  <si>
    <t>EP_ERD_INT_NTRZ_AL_TS_NRT</t>
  </si>
  <si>
    <t>EMODnet Physics - Collection of Nitrate + Nitrite (NTRZ) TimeSeries -  MultiPointTimeSeriesObservation</t>
  </si>
  <si>
    <t>https://erddap.emodnet-physics.eu/erddap/tabledap/EP_ERD_INT_NTRZ_AL_TS_NRT</t>
  </si>
  <si>
    <t>Nitrate + Nitrite (NTRZ) TimeSeries. EMODnet Physics data from a local source.</t>
  </si>
  <si>
    <t>2004-03-24T17:16:32Z</t>
  </si>
  <si>
    <t>2021-08-31T23:54:35Z</t>
  </si>
  <si>
    <t>EP_ERD_INT_OSAT_AL_PR_NRT</t>
  </si>
  <si>
    <t>EMODnet Physics - Collection of Oxygen Saturation (OSAT) Profiles -  MultiPointProfileObservation</t>
  </si>
  <si>
    <t>https://erddap.emodnet-physics.eu/erddap/tabledap/EP_ERD_INT_OSAT_AL_PR_NRT</t>
  </si>
  <si>
    <t>Oxygen Saturation (OSAT) Profiles. EMODnet Physics data from a local source.</t>
  </si>
  <si>
    <t>2012-07-25T18:13:34Z</t>
  </si>
  <si>
    <t>EP_ERD_INT_OSAT_AL_TS_MINMAXMEAN</t>
  </si>
  <si>
    <t>EMODnet Physics - Collection of  (OSAT) TimeSeries  Min/Max/Mean -  MultiPointTimeSeriesObservation</t>
  </si>
  <si>
    <t>https://erddap.emodnet-physics.eu/erddap/tabledap/EP_ERD_INT_OSAT_AL_TS_MINMAXMEAN</t>
  </si>
  <si>
    <t>(OSAT) TimeSeries Min/Max/Mean. EMODnet Physics data from a local source.</t>
  </si>
  <si>
    <t>2021-09-25T08:08:59Z</t>
  </si>
  <si>
    <t>EP_ERD_INT_OSAT_AL_TS_NRT</t>
  </si>
  <si>
    <t>EMODnet Physics - Collection of Oxygen Saturation (OSAT) TimeSeries -  MultiPointTimeSeriesObservation</t>
  </si>
  <si>
    <t>https://erddap.emodnet-physics.eu/erddap/tabledap/EP_ERD_INT_OSAT_AL_TS_NRT</t>
  </si>
  <si>
    <t>Oxygen Saturation (OSAT) TimeSeries. EMODnet Physics data from a local source.</t>
  </si>
  <si>
    <t>2021-09-30T22:40:00Z</t>
  </si>
  <si>
    <t>EP_ERD_INT_PCO2_AL_PR_NRT</t>
  </si>
  <si>
    <t>EMODnet Physics - Collection of CO2 Partial Pressure (PCO2) Profiles -  MultiPointProfileObservation</t>
  </si>
  <si>
    <t>https://erddap.emodnet-physics.eu/erddap/tabledap/EP_ERD_INT_PCO2_AL_PR_NRT</t>
  </si>
  <si>
    <t>CO2 Partial Pressure (PCO2) Profiles. EMODnet Physics data from a local source.</t>
  </si>
  <si>
    <t>1964-09-13T19:00:00Z</t>
  </si>
  <si>
    <t>2016-06-07T03:00:59Z</t>
  </si>
  <si>
    <t>EP_ERD_INT_PCO2_AL_TS_MINMAXMEAN</t>
  </si>
  <si>
    <t>EMODnet Physics - Collection of  (PCO2) TimeSeries  Min/Max/Mean -  MultiPointTimeSeriesObservation</t>
  </si>
  <si>
    <t>https://erddap.emodnet-physics.eu/erddap/tabledap/EP_ERD_INT_PCO2_AL_TS_MINMAXMEAN</t>
  </si>
  <si>
    <t>(PCO2) TimeSeries Min/Max/Mean. EMODnet Physics data from a local source.</t>
  </si>
  <si>
    <t>2013-11-22T01:11:12Z</t>
  </si>
  <si>
    <t>2021-09-23T08:00:00Z</t>
  </si>
  <si>
    <t>EP_ERD_INT_PCO2_AL_TS_NRT</t>
  </si>
  <si>
    <t>EMODnet Physics - Collection of CO2 Partial Pressure (PCO2) TimeSeries -  MultiPointTimeSeriesObservation</t>
  </si>
  <si>
    <t>https://erddap.emodnet-physics.eu/erddap/tabledap/EP_ERD_INT_PCO2_AL_TS_NRT</t>
  </si>
  <si>
    <t>CO2 Partial Pressure (PCO2) TimeSeries. EMODnet Physics data from a local source.</t>
  </si>
  <si>
    <t>2009-05-23T18:00:01Z</t>
  </si>
  <si>
    <t>2021-09-28T23:59:00Z</t>
  </si>
  <si>
    <t>EP_ERD_INT_PHOS_AL_PR_NRT</t>
  </si>
  <si>
    <t>EMODnet Physics - Collection of Phosphate (PO4-P) (PHOS) Profiles -  MultiPointProfileObservation</t>
  </si>
  <si>
    <t>https://erddap.emodnet-physics.eu/erddap/tabledap/EP_ERD_INT_PHOS_AL_PR_NRT</t>
  </si>
  <si>
    <t>Phosphate (PO4-P) (PHOS) Profiles. EMODnet Physics data from a local source.</t>
  </si>
  <si>
    <t>EP_ERD_INT_PHOS_AL_TS_MINMAXMEAN</t>
  </si>
  <si>
    <t>EMODnet Physics - Collection of  (PHOS) TimeSeries  Min/Max/Mean -  MultiPointTimeSeriesObservation</t>
  </si>
  <si>
    <t>https://erddap.emodnet-physics.eu/erddap/tabledap/EP_ERD_INT_PHOS_AL_TS_MINMAXMEAN</t>
  </si>
  <si>
    <t>(PHOS) TimeSeries Min/Max/Mean. EMODnet Physics data from a local source.</t>
  </si>
  <si>
    <t>2004-05-18T13:36:33Z</t>
  </si>
  <si>
    <t>2006-01-22T13:56:32Z</t>
  </si>
  <si>
    <t>EP_ERD_INT_PHOS_AL_TS_NRT</t>
  </si>
  <si>
    <t>EMODnet Physics - Collection of Phosphate (PO4-P) (PHOS) TimeSeries -  MultiPointTimeSeriesObservation</t>
  </si>
  <si>
    <t>https://erddap.emodnet-physics.eu/erddap/tabledap/EP_ERD_INT_PHOS_AL_TS_NRT</t>
  </si>
  <si>
    <t>Phosphate (PO4-P) (PHOS) TimeSeries. EMODnet Physics data from a local source.</t>
  </si>
  <si>
    <t>2021-08-31T23:53:41Z</t>
  </si>
  <si>
    <t>EP_ERD_INT_PHOW_AL_PR_NRT</t>
  </si>
  <si>
    <t>EMODnet Physics - Collection of Phosphate (PO4-P) (PHOW) Profiles -  MultiPointProfileObservation</t>
  </si>
  <si>
    <t>https://erddap.emodnet-physics.eu/erddap/tabledap/EP_ERD_INT_PHOW_AL_PR_NRT</t>
  </si>
  <si>
    <t>Phosphate (PO4-P) (PHOW) Profiles. EMODnet Physics data from a local source.</t>
  </si>
  <si>
    <t>2017-01-18T00:00:00Z</t>
  </si>
  <si>
    <t>EP_ERD_INT_PHPH_AL_PR_NRT</t>
  </si>
  <si>
    <t>EMODnet Physics - Collection of Ph (PHPH) Profiles -  MultiPointProfileObservation</t>
  </si>
  <si>
    <t>https://erddap.emodnet-physics.eu/erddap/tabledap/EP_ERD_INT_PHPH_AL_PR_NRT</t>
  </si>
  <si>
    <t>Ph (PHPH) Profiles. EMODnet Physics data from a local source.</t>
  </si>
  <si>
    <t>EP_ERD_INT_PHPH_AL_TS_MINMAXMEAN</t>
  </si>
  <si>
    <t>EMODnet Physics - Collection of  (PHPH) TimeSeries  Min/Max/Mean -  MultiPointTimeSeriesObservation</t>
  </si>
  <si>
    <t>https://erddap.emodnet-physics.eu/erddap/tabledap/EP_ERD_INT_PHPH_AL_TS_MINMAXMEAN</t>
  </si>
  <si>
    <t>(PHPH) TimeSeries Min/Max/Mean. EMODnet Physics data from a local source.</t>
  </si>
  <si>
    <t>2021-09-19T03:59:00Z</t>
  </si>
  <si>
    <t>EP_ERD_INT_PHPH_AL_TS_NRT</t>
  </si>
  <si>
    <t>EMODnet Physics - Collection of Ph (PHPH) TimeSeries -  MultiPointTimeSeriesObservation</t>
  </si>
  <si>
    <t>https://erddap.emodnet-physics.eu/erddap/tabledap/EP_ERD_INT_PHPH_AL_TS_NRT</t>
  </si>
  <si>
    <t>Ph (PHPH) TimeSeries. EMODnet Physics data from a local source.</t>
  </si>
  <si>
    <t>EP_ERD_INT_PHYC_AL_TS_MINMAXMEAN</t>
  </si>
  <si>
    <t>EMODnet Physics - Collection of  (PHYC) TimeSeries  Min/Max/Mean -  MultiPointTimeSeriesObservation</t>
  </si>
  <si>
    <t>https://erddap.emodnet-physics.eu/erddap/tabledap/EP_ERD_INT_PHYC_AL_TS_MINMAXMEAN</t>
  </si>
  <si>
    <t>(PHYC) TimeSeries Min/Max/Mean. EMODnet Physics data from a local source.</t>
  </si>
  <si>
    <t>2010-06-29T02:29:27Z</t>
  </si>
  <si>
    <t>2021-09-03T04:14:00Z</t>
  </si>
  <si>
    <t>EP_ERD_INT_PHYC_AL_TS_NRT</t>
  </si>
  <si>
    <t>EMODnet Physics - Collection of Phycobolin Pigment Concentrations In The Water Column (PHYC) TimeSeries -  MultiPointTimeSeriesObservation</t>
  </si>
  <si>
    <t>https://erddap.emodnet-physics.eu/erddap/tabledap/EP_ERD_INT_PHYC_AL_TS_NRT</t>
  </si>
  <si>
    <t>Phycobolin Pigment Concentrations In The Water Column (PHYC) TimeSeries. EMODnet Physics data from a local source.</t>
  </si>
  <si>
    <t>2010-01-01T00:00:13Z</t>
  </si>
  <si>
    <t>EP_ERD_INT_POTENTIAL_TEMP_AL_PR_NRT</t>
  </si>
  <si>
    <t>EMODnet Physics - Collection of Sea Potential Temperature (POTENTIAL_TEMP) Profiles -  MultiPointProfileObservation</t>
  </si>
  <si>
    <t>https://erddap.emodnet-physics.eu/erddap/tabledap/EP_ERD_INT_POTENTIAL_TEMP_AL_PR_NRT</t>
  </si>
  <si>
    <t>Sea Potential Temperature (POTENTIAL_TEMP) Profiles. EMODnet Physics data from a local source.</t>
  </si>
  <si>
    <t>2013-07-17T16:31:37Z</t>
  </si>
  <si>
    <t>2021-09-30T19:45:46Z</t>
  </si>
  <si>
    <t>EP_ERD_INT_POTENTIAL_TEMP_AL_TS_MINMAXMEAN</t>
  </si>
  <si>
    <t>EMODnet Physics - Collection of  (POTENTIAL_TEMP) TimeSeries  Min/Max/Mean -  MultiPointTimeSeriesObservation</t>
  </si>
  <si>
    <t>https://erddap.emodnet-physics.eu/erddap/tabledap/EP_ERD_INT_POTENTIAL_TEMP_AL_TS_MINMAXMEAN</t>
  </si>
  <si>
    <t>(POTENTIAL_TEMP) TimeSeries Min/Max/Mean. EMODnet Physics data from a local source.</t>
  </si>
  <si>
    <t>2003-07-18T12:00:00Z</t>
  </si>
  <si>
    <t>2019-09-17T12:00:00Z</t>
  </si>
  <si>
    <t>EP_ERD_INT_POTENTIAL_TEMP_AL_TS_NRT</t>
  </si>
  <si>
    <t>EMODnet Physics - Collection of Sea Potential Temperature (POTENTIAL_TEMP) TimeSeries -  MultiPointTimeSeriesObservation</t>
  </si>
  <si>
    <t>https://erddap.emodnet-physics.eu/erddap/tabledap/EP_ERD_INT_POTENTIAL_TEMP_AL_TS_NRT</t>
  </si>
  <si>
    <t>Sea Potential Temperature (POTENTIAL_TEMP) TimeSeries. EMODnet Physics data from a local source.</t>
  </si>
  <si>
    <t>2003-07-07T12:00:00Z</t>
  </si>
  <si>
    <t>2021-08-31T23:00:00Z</t>
  </si>
  <si>
    <t>ATMO</t>
  </si>
  <si>
    <t>EP_ERD_INT_PRRD_AL_TS_MINMAXMEAN</t>
  </si>
  <si>
    <t>EMODnet Physics - Collection of  (PRRD) TimeSeries  Min/Max/Mean -  MultiPointTimeSeriesObservation</t>
  </si>
  <si>
    <t>https://erddap.emodnet-physics.eu/erddap/tabledap/EP_ERD_INT_PRRD_AL_TS_MINMAXMEAN</t>
  </si>
  <si>
    <t>(PRRD) TimeSeries Min/Max/Mean. EMODnet Physics data from a local source.</t>
  </si>
  <si>
    <t>2009-01-01T00:30:22Z</t>
  </si>
  <si>
    <t>2021-01-01T00:34:37Z</t>
  </si>
  <si>
    <t>EP_ERD_INT_PRRD_AL_TS_NRT</t>
  </si>
  <si>
    <t>EMODnet Physics - Collection of Daily Precipitation Rate (liquid Water Equivalent) (PRRD) TimeSeries -  MultiPointTimeSeriesObservation</t>
  </si>
  <si>
    <t>https://erddap.emodnet-physics.eu/erddap/tabledap/EP_ERD_INT_PRRD_AL_TS_NRT</t>
  </si>
  <si>
    <t>Daily Precipitation Rate (liquid Water Equivalent) (PRRD) TimeSeries. EMODnet Physics data from a local source.</t>
  </si>
  <si>
    <t>2009-01-01T00:04:06Z</t>
  </si>
  <si>
    <t>2021-01-13T14:07:20Z</t>
  </si>
  <si>
    <t>EP_ERD_INT_PRRT_AL_TS_MINMAXMEAN</t>
  </si>
  <si>
    <t>EMODnet Physics - Collection of  (PRRT) TimeSeries  Min/Max/Mean -  MultiPointTimeSeriesObservation</t>
  </si>
  <si>
    <t>https://erddap.emodnet-physics.eu/erddap/tabledap/EP_ERD_INT_PRRT_AL_TS_MINMAXMEAN</t>
  </si>
  <si>
    <t>(PRRT) TimeSeries Min/Max/Mean. EMODnet Physics data from a local source.</t>
  </si>
  <si>
    <t>1997-06-16T23:50:00Z</t>
  </si>
  <si>
    <t>2021-09-24T13:00:00Z</t>
  </si>
  <si>
    <t>EP_ERD_INT_PRRT_AL_TS_NRT</t>
  </si>
  <si>
    <t>EMODnet Physics - Collection of Hourly Precipitation Rate (liquid Water Equivalent) (PRRT) TimeSeries -  MultiPointTimeSeriesObservation</t>
  </si>
  <si>
    <t>https://erddap.emodnet-physics.eu/erddap/tabledap/EP_ERD_INT_PRRT_AL_TS_NRT</t>
  </si>
  <si>
    <t>Hourly Precipitation Rate (liquid Water Equivalent) (PRRT) TimeSeries. EMODnet Physics data from a local source.</t>
  </si>
  <si>
    <t>2021-10-01T19:00:00Z</t>
  </si>
  <si>
    <t>EP_ERD_INT_PSAL_AL_PR_NRT</t>
  </si>
  <si>
    <t>EMODnet Physics - Collection of Practical Salinity (PSAL) Profiles -  MultiPointProfileObservation</t>
  </si>
  <si>
    <t>https://erddap.emodnet-physics.eu/erddap/tabledap/EP_ERD_INT_PSAL_AL_PR_NRT</t>
  </si>
  <si>
    <t>Practical Salinity (PSAL) Profiles. EMODnet Physics data from a local source.</t>
  </si>
  <si>
    <t>1901-12-30T12:00:00Z</t>
  </si>
  <si>
    <t>EP_ERD_INT_PSAL_AL_TS_MINMAXMEAN</t>
  </si>
  <si>
    <t>EMODnet Physics - Collection of  (PSAL) TimeSeries  Min/Max/Mean -  MultiPointTimeSeriesObservation</t>
  </si>
  <si>
    <t>https://erddap.emodnet-physics.eu/erddap/tabledap/EP_ERD_INT_PSAL_AL_TS_MINMAXMEAN</t>
  </si>
  <si>
    <t>(PSAL) TimeSeries Min/Max/Mean. EMODnet Physics data from a local source.</t>
  </si>
  <si>
    <t>2021-09-30T07:32:57Z</t>
  </si>
  <si>
    <t>EP_ERD_INT_PSAL_AL_TS_NRT</t>
  </si>
  <si>
    <t>EMODnet Physics - Collection of Practical Salinity (PSAL) TimeSeries -  MultiPointTimeSeriesObservation</t>
  </si>
  <si>
    <t>https://erddap.emodnet-physics.eu/erddap/tabledap/EP_ERD_INT_PSAL_AL_TS_NRT</t>
  </si>
  <si>
    <t>Practical Salinity (PSAL) TimeSeries. EMODnet Physics data from a local source.</t>
  </si>
  <si>
    <t>2021-10-03T15:05:28Z</t>
  </si>
  <si>
    <t>OTHE</t>
  </si>
  <si>
    <t>EP_ERD_INT_RDIN_AL_TS_MINMAXMEAN</t>
  </si>
  <si>
    <t>EMODnet Physics - Collection of  (RDIN) TimeSeries  Min/Max/Mean -  MultiPointTimeSeriesObservation</t>
  </si>
  <si>
    <t>https://erddap.emodnet-physics.eu/erddap/tabledap/EP_ERD_INT_RDIN_AL_TS_MINMAXMEAN</t>
  </si>
  <si>
    <t>(RDIN) TimeSeries Min/Max/Mean. EMODnet Physics data from a local source.</t>
  </si>
  <si>
    <t>2004-06-20T21:00:00Z</t>
  </si>
  <si>
    <t>2021-09-02T18:00:00Z</t>
  </si>
  <si>
    <t>EP_ERD_INT_RDIN_AL_TS_NRT</t>
  </si>
  <si>
    <t>EMODnet Physics - Collection of Total Incoming Radiation (RDIN) TimeSeries -  MultiPointTimeSeriesObservation</t>
  </si>
  <si>
    <t>https://erddap.emodnet-physics.eu/erddap/tabledap/EP_ERD_INT_RDIN_AL_TS_NRT</t>
  </si>
  <si>
    <t>Total Incoming Radiation (RDIN) TimeSeries. EMODnet Physics data from a local source.</t>
  </si>
  <si>
    <t>2004-06-18T00:00:00Z</t>
  </si>
  <si>
    <t>2021-09-29T18:00:00Z</t>
  </si>
  <si>
    <t>EP_ERD_INT_RELH_AL_TS_MINMAXMEAN</t>
  </si>
  <si>
    <t>EMODnet Physics - Collection of  (RELH) TimeSeries  Min/Max/Mean -  MultiPointTimeSeriesObservation</t>
  </si>
  <si>
    <t>https://erddap.emodnet-physics.eu/erddap/tabledap/EP_ERD_INT_RELH_AL_TS_MINMAXMEAN</t>
  </si>
  <si>
    <t>(RELH) TimeSeries Min/Max/Mean. EMODnet Physics data from a local source.</t>
  </si>
  <si>
    <t>2021-10-02T03:00:01Z</t>
  </si>
  <si>
    <t>EP_ERD_INT_RELH_AL_TS_NRT</t>
  </si>
  <si>
    <t>EMODnet Physics - Collection of Relative Humidity (RELH) TimeSeries -  MultiPointTimeSeriesObservation</t>
  </si>
  <si>
    <t>https://erddap.emodnet-physics.eu/erddap/tabledap/EP_ERD_INT_RELH_AL_TS_NRT</t>
  </si>
  <si>
    <t>Relative Humidity (RELH) TimeSeries. EMODnet Physics data from a local source.</t>
  </si>
  <si>
    <t>2021-10-03T11:00:02Z</t>
  </si>
  <si>
    <t>EP_ERD_INT_RVFL_AL_TS_MINMAXMEAN</t>
  </si>
  <si>
    <t>EMODnet Physics - Collection of  (RVFL) TimeSeries  Min/Max/Mean -  MultiPointTimeSeriesObservation</t>
  </si>
  <si>
    <t>https://erddap.emodnet-physics.eu/erddap/tabledap/EP_ERD_INT_RVFL_AL_TS_MINMAXMEAN</t>
  </si>
  <si>
    <t>(RVFL) TimeSeries Min/Max/Mean. EMODnet Physics data from a local source.</t>
  </si>
  <si>
    <t>1920-01-03T00:00:00Z</t>
  </si>
  <si>
    <t>2021-10-01T21:30:00Z</t>
  </si>
  <si>
    <t>EP_ERD_INT_RVFL_AL_TS_NRT</t>
  </si>
  <si>
    <t>EMODnet Physics - Collection of River Flow Rate (RVFL) TimeSeries -  MultiPointTimeSeriesObservation</t>
  </si>
  <si>
    <t>https://erddap.emodnet-physics.eu/erddap/tabledap/EP_ERD_INT_RVFL_AL_TS_NRT</t>
  </si>
  <si>
    <t>River Flow Rate (RVFL) TimeSeries. EMODnet Physics data from a local source.</t>
  </si>
  <si>
    <t>1920-01-01T00:00:00Z</t>
  </si>
  <si>
    <t>2021-10-05T22:30:00Z</t>
  </si>
  <si>
    <t>EP_ERD_INT_SINC_AL_TS_MINMAXMEAN</t>
  </si>
  <si>
    <t>EMODnet Physics - Collection of  (SINC) TimeSeries  Min/Max/Mean -  MultiPointTimeSeriesObservation</t>
  </si>
  <si>
    <t>https://erddap.emodnet-physics.eu/erddap/tabledap/EP_ERD_INT_SINC_AL_TS_MINMAXMEAN</t>
  </si>
  <si>
    <t>(SINC) TimeSeries Min/Max/Mean. EMODnet Physics data from a local source.</t>
  </si>
  <si>
    <t>1997-09-12T12:00:00Z</t>
  </si>
  <si>
    <t>2021-09-23T12:00:00Z</t>
  </si>
  <si>
    <t>EP_ERD_INT_SINC_AL_TS_NRT</t>
  </si>
  <si>
    <t>EMODnet Physics - Collection of Shortwave/solar Incoming Radiation (SINC) TimeSeries -  MultiPointTimeSeriesObservation</t>
  </si>
  <si>
    <t>https://erddap.emodnet-physics.eu/erddap/tabledap/EP_ERD_INT_SINC_AL_TS_NRT</t>
  </si>
  <si>
    <t>Shortwave/solar Incoming Radiation (SINC) TimeSeries. EMODnet Physics data from a local source.</t>
  </si>
  <si>
    <t>2021-09-27T05:40:00Z</t>
  </si>
  <si>
    <t>EP_ERD_INT_SLCA_AL_PR_NRT</t>
  </si>
  <si>
    <t>EMODnet Physics - Collection of Silicate (SIO4-SI) (SLCA) Profiles -  MultiPointProfileObservation</t>
  </si>
  <si>
    <t>https://erddap.emodnet-physics.eu/erddap/tabledap/EP_ERD_INT_SLCA_AL_PR_NRT</t>
  </si>
  <si>
    <t>Silicate (SIO4-SI) (SLCA) Profiles. EMODnet Physics data from a local source.</t>
  </si>
  <si>
    <t>EP_ERD_INT_SLCA_AL_TS_MINMAXMEAN</t>
  </si>
  <si>
    <t>EMODnet Physics - Collection of  (SLCA) TimeSeries  Min/Max/Mean -  MultiPointTimeSeriesObservation</t>
  </si>
  <si>
    <t>https://erddap.emodnet-physics.eu/erddap/tabledap/EP_ERD_INT_SLCA_AL_TS_MINMAXMEAN</t>
  </si>
  <si>
    <t>(SLCA) TimeSeries Min/Max/Mean. EMODnet Physics data from a local source.</t>
  </si>
  <si>
    <t>2004-05-18T02:56:32Z</t>
  </si>
  <si>
    <t>EP_ERD_INT_SLCA_AL_TS_NRT</t>
  </si>
  <si>
    <t>EMODnet Physics - Collection of Silicate (SIO4-SI) (SLCA) TimeSeries -  MultiPointTimeSeriesObservation</t>
  </si>
  <si>
    <t>https://erddap.emodnet-physics.eu/erddap/tabledap/EP_ERD_INT_SLCA_AL_TS_NRT</t>
  </si>
  <si>
    <t>Silicate (SIO4-SI) (SLCA) TimeSeries. EMODnet Physics data from a local source.</t>
  </si>
  <si>
    <t>EP_ERD_INT_SLCW_AL_PR_NRT</t>
  </si>
  <si>
    <t>EMODnet Physics - Collection of Silicate (SIO4-SI) (SLCW) Profiles -  MultiPointProfileObservation</t>
  </si>
  <si>
    <t>https://erddap.emodnet-physics.eu/erddap/tabledap/EP_ERD_INT_SLCW_AL_PR_NRT</t>
  </si>
  <si>
    <t>Silicate (SIO4-SI) (SLCW) Profiles. EMODnet Physics data from a local source.</t>
  </si>
  <si>
    <t>EP_ERD_INT_SLEV_AL_TS_MINMAXMEAN</t>
  </si>
  <si>
    <t>EMODnet Physics - Collection of  (SLEV) TimeSeries  Min/Max/Mean -  MultiPointTimeSeriesObservation</t>
  </si>
  <si>
    <t>https://erddap.emodnet-physics.eu/erddap/tabledap/EP_ERD_INT_SLEV_AL_TS_MINMAXMEAN</t>
  </si>
  <si>
    <t>(SLEV) TimeSeries Min/Max/Mean. EMODnet Physics data from a local source.</t>
  </si>
  <si>
    <t>2021-09-30T23:17:00Z</t>
  </si>
  <si>
    <t>EP_ERD_INT_SLEV_AL_TS_NRT</t>
  </si>
  <si>
    <t>EMODnet Physics - Collection of Water Surface Height Above a Specific Datum (SLEV) TimeSeries -  MultiPointTimeSeriesObservation</t>
  </si>
  <si>
    <t>https://erddap.emodnet-physics.eu/erddap/tabledap/EP_ERD_INT_SLEV_AL_TS_NRT</t>
  </si>
  <si>
    <t>Water Surface Height Above a Specific Datum (SLEV) TimeSeries. EMODnet Physics data from a local source.</t>
  </si>
  <si>
    <t>1901-12-13T21:00:00Z</t>
  </si>
  <si>
    <t>2021-10-04T23:59:55Z</t>
  </si>
  <si>
    <t>EP_ERD_INT_SLEV_AL_TS_NRT_01m</t>
  </si>
  <si>
    <t>EMODnet Physics - Collection of Water Surface Height Above a Specific Datum (SLEV) TimeSeries at 01 minute frequency -  MultiPointTimeSeriesObservation</t>
  </si>
  <si>
    <t>https://erddap.emodnet-physics.eu/erddap/tabledap/EP_ERD_INT_SLEV_AL_TS_NRT_01m</t>
  </si>
  <si>
    <t>Water Surface Height Above a Specific Datum (SLEV) TimeSeries at 01 minute frequency. EMODnet Physics data from a local source.</t>
  </si>
  <si>
    <t>1997-05-20T13:41:00Z</t>
  </si>
  <si>
    <t>2021-08-31T23:59:59Z</t>
  </si>
  <si>
    <t>EP_ERD_INT_SLEV_AL_TS_NRT_02m</t>
  </si>
  <si>
    <t>EMODnet Physics - Collection of Water Surface Height Above a Specific Datum (SLEV) TimeSeries at 02 minute frequency -  MultiPointTimeSeriesObservation</t>
  </si>
  <si>
    <t>https://erddap.emodnet-physics.eu/erddap/tabledap/EP_ERD_INT_SLEV_AL_TS_NRT_02m</t>
  </si>
  <si>
    <t>Water Surface Height Above a Specific Datum (SLEV) TimeSeries at 02 minute frequency. EMODnet Physics data from a local source.</t>
  </si>
  <si>
    <t>1996-11-06T07:32:00Z</t>
  </si>
  <si>
    <t>2021-08-31T23:58:00Z</t>
  </si>
  <si>
    <t>EP_ERD_INT_SLEV_AL_TS_NRT_05m</t>
  </si>
  <si>
    <t>EMODnet Physics - Collection of Water Surface Height Above a Specific Datum (SLEV) TimeSeries at 05 minute frequency -  MultiPointTimeSeriesObservation</t>
  </si>
  <si>
    <t>https://erddap.emodnet-physics.eu/erddap/tabledap/EP_ERD_INT_SLEV_AL_TS_NRT_05m</t>
  </si>
  <si>
    <t>Water Surface Height Above a Specific Datum (SLEV) TimeSeries at 05 minute frequency. EMODnet Physics data from a local source.</t>
  </si>
  <si>
    <t>1985-12-31T23:00:00Z</t>
  </si>
  <si>
    <t>2021-08-31T23:55:00Z</t>
  </si>
  <si>
    <t>EP_ERD_INT_SLEV_AL_TS_NRT_06m</t>
  </si>
  <si>
    <t>EMODnet Physics - Collection of Water Surface Height Above a Specific Datum (SLEV) TimeSeries at 06 minute frequency -  MultiPointTimeSeriesObservation</t>
  </si>
  <si>
    <t>https://erddap.emodnet-physics.eu/erddap/tabledap/EP_ERD_INT_SLEV_AL_TS_NRT_06m</t>
  </si>
  <si>
    <t>Water Surface Height Above a Specific Datum (SLEV) TimeSeries at 06 minute frequency. EMODnet Physics data from a local source.</t>
  </si>
  <si>
    <t>1998-11-04T08:00:00Z</t>
  </si>
  <si>
    <t>2021-08-25T06:16:00Z</t>
  </si>
  <si>
    <t>EP_ERD_INT_SLEV_AL_TS_NRT_10m</t>
  </si>
  <si>
    <t>EMODnet Physics - Collection of Water Surface Height Above a Specific Datum (SLEV) TimeSeries at 10 minute frequency -  MultiPointTimeSeriesObservation</t>
  </si>
  <si>
    <t>https://erddap.emodnet-physics.eu/erddap/tabledap/EP_ERD_INT_SLEV_AL_TS_NRT_10m</t>
  </si>
  <si>
    <t>Water Surface Height Above a Specific Datum (SLEV) TimeSeries at 10 minute frequency. EMODnet Physics data from a local source.</t>
  </si>
  <si>
    <t>1984-06-04T09:00:00Z</t>
  </si>
  <si>
    <t>2021-08-25T23:55:00Z</t>
  </si>
  <si>
    <t>EP_ERD_INT_SLEV_AL_TS_NRT_15m</t>
  </si>
  <si>
    <t>EMODnet Physics - Collection of Water Surface Height Above a Specific Datum (SLEV) TimeSeries at 15 minute frequency -  MultiPointTimeSeriesObservation</t>
  </si>
  <si>
    <t>https://erddap.emodnet-physics.eu/erddap/tabledap/EP_ERD_INT_SLEV_AL_TS_NRT_15m</t>
  </si>
  <si>
    <t>Water Surface Height Above a Specific Datum (SLEV) TimeSeries at 15 minute frequency. EMODnet Physics data from a local source.</t>
  </si>
  <si>
    <t>1986-04-09T13:45:00Z</t>
  </si>
  <si>
    <t>2021-05-13T22:40:00Z</t>
  </si>
  <si>
    <t>EP_ERD_INT_SLEV_AL_TS_NRT_20m</t>
  </si>
  <si>
    <t>EMODnet Physics - Collection of Water Surface Height Above a Specific Datum (SLEV) TimeSeries at 20 minute frequency -  MultiPointTimeSeriesObservation</t>
  </si>
  <si>
    <t>https://erddap.emodnet-physics.eu/erddap/tabledap/EP_ERD_INT_SLEV_AL_TS_NRT_20m</t>
  </si>
  <si>
    <t>Water Surface Height Above a Specific Datum (SLEV) TimeSeries at 20 minute frequency. EMODnet Physics data from a local source.</t>
  </si>
  <si>
    <t>2002-02-15T11:35:00Z</t>
  </si>
  <si>
    <t>2020-01-04T10:05:00Z</t>
  </si>
  <si>
    <t>EP_ERD_INT_SLEV_AL_TS_NRT_60m</t>
  </si>
  <si>
    <t>EMODnet Physics - Collection of Water Surface Height Above a Specific Datum (SLEV) TimeSeries at 60 minute frequency -  MultiPointTimeSeriesObservation</t>
  </si>
  <si>
    <t>https://erddap.emodnet-physics.eu/erddap/tabledap/EP_ERD_INT_SLEV_AL_TS_NRT_60m</t>
  </si>
  <si>
    <t>Water Surface Height Above a Specific Datum (SLEV) TimeSeries at 60 minute frequency. EMODnet Physics data from a local source.</t>
  </si>
  <si>
    <t>2021-03-30T23:00:00Z</t>
  </si>
  <si>
    <t>EP_ERD_INT_SSJT_AL_TS_MINMAXMEAN</t>
  </si>
  <si>
    <t>EMODnet Physics - Collection of  (SSJT) TimeSeries  Min/Max/Mean -  MultiPointTimeSeriesObservation</t>
  </si>
  <si>
    <t>https://erddap.emodnet-physics.eu/erddap/tabledap/EP_ERD_INT_SSJT_AL_TS_MINMAXMEAN</t>
  </si>
  <si>
    <t>(SSJT) TimeSeries Min/Max/Mean. EMODnet Physics data from a local source.</t>
  </si>
  <si>
    <t>1980-01-04T11:14:58Z</t>
  </si>
  <si>
    <t>2021-09-29T04:05:57Z</t>
  </si>
  <si>
    <t>EP_ERD_INT_SSJT_AL_TS_NRT</t>
  </si>
  <si>
    <t>EMODnet Physics - Collection of Sea Temperature From Tsg (SSJT) TimeSeries -  MultiPointTimeSeriesObservation</t>
  </si>
  <si>
    <t>https://erddap.emodnet-physics.eu/erddap/tabledap/EP_ERD_INT_SSJT_AL_TS_NRT</t>
  </si>
  <si>
    <t>Sea Temperature From Tsg (SSJT) TimeSeries. EMODnet Physics data from a local source.</t>
  </si>
  <si>
    <t>2021-09-30T18:42:39Z</t>
  </si>
  <si>
    <t>EP_ERD_INT_STHETA1_AL_TS_NRT</t>
  </si>
  <si>
    <t>EMODnet Physics - Collection of Directional Spread Around THETA1 (STHETA1) TimeSeries -  MultiPointTimeSeriesObservation</t>
  </si>
  <si>
    <t>https://erddap.emodnet-physics.eu/erddap/tabledap/EP_ERD_INT_STHETA1_AL_TS_NRT</t>
  </si>
  <si>
    <t>Directional Spread Around THETA1 (STHETA1) TimeSeries. EMODnet Physics data from a local source.</t>
  </si>
  <si>
    <t>1998-11-06T00:00:00Z</t>
  </si>
  <si>
    <t>2021-09-30T15:16:00Z</t>
  </si>
  <si>
    <t>EP_ERD_INT_STHETA2_AL_TS_NRT</t>
  </si>
  <si>
    <t>EMODnet Physics - Collection of Directional Spread Around THETA2 (STHETA2) TimeSeries -  MultiPointTimeSeriesObservation</t>
  </si>
  <si>
    <t>https://erddap.emodnet-physics.eu/erddap/tabledap/EP_ERD_INT_STHETA2_AL_TS_NRT</t>
  </si>
  <si>
    <t>Directional Spread Around THETA2 (STHETA2) TimeSeries. EMODnet Physics data from a local source.</t>
  </si>
  <si>
    <t>2009-04-08T23:00:00Z</t>
  </si>
  <si>
    <t>2021-09-30T15:00:00Z</t>
  </si>
  <si>
    <t>EP_ERD_INT_SVEL_AL_PR_NRT</t>
  </si>
  <si>
    <t>EMODnet Physics - Collection of Sound Velocity (SVEL) Profiles -  MultiPointProfileObservation</t>
  </si>
  <si>
    <t>https://erddap.emodnet-physics.eu/erddap/tabledap/EP_ERD_INT_SVEL_AL_PR_NRT</t>
  </si>
  <si>
    <t>Sound Velocity (SVEL) Profiles. EMODnet Physics data from a local source.</t>
  </si>
  <si>
    <t>EP_ERD_INT_SVEL_AL_TS_MINMAXMEAN</t>
  </si>
  <si>
    <t>EMODnet Physics - Collection of  (SVEL) TimeSeries  Min/Max/Mean -  MultiPointTimeSeriesObservation</t>
  </si>
  <si>
    <t>https://erddap.emodnet-physics.eu/erddap/tabledap/EP_ERD_INT_SVEL_AL_TS_MINMAXMEAN</t>
  </si>
  <si>
    <t>(SVEL) TimeSeries Min/Max/Mean. EMODnet Physics data from a local source.</t>
  </si>
  <si>
    <t>1997-08-20T21:21:00Z</t>
  </si>
  <si>
    <t>EP_ERD_INT_SVEL_AL_TS_NRT</t>
  </si>
  <si>
    <t>EMODnet Physics - Collection of Sound Velocity (SVEL) TimeSeries -  MultiPointTimeSeriesObservation</t>
  </si>
  <si>
    <t>https://erddap.emodnet-physics.eu/erddap/tabledap/EP_ERD_INT_SVEL_AL_TS_NRT</t>
  </si>
  <si>
    <t>Sound Velocity (SVEL) TimeSeries. EMODnet Physics data from a local source.</t>
  </si>
  <si>
    <t>1997-08-20T18:01:00Z</t>
  </si>
  <si>
    <t>2021-09-28T23:00:00Z</t>
  </si>
  <si>
    <t>WAVE</t>
  </si>
  <si>
    <t>EP_ERD_INT_SWHT_AL_TS_MINMAXMEAN</t>
  </si>
  <si>
    <t>EMODnet Physics - Collection of  (SWHT) TimeSeries  Min/Max/Mean -  MultiPointTimeSeriesObservation</t>
  </si>
  <si>
    <t>https://erddap.emodnet-physics.eu/erddap/tabledap/EP_ERD_INT_SWHT_AL_TS_MINMAXMEAN</t>
  </si>
  <si>
    <t>(SWHT) TimeSeries Min/Max/Mean. EMODnet Physics data from a local source.</t>
  </si>
  <si>
    <t>2011-05-19T08:20:00Z</t>
  </si>
  <si>
    <t>2021-09-22T10:50:00Z</t>
  </si>
  <si>
    <t>EP_ERD_INT_SWHT_AL_TS_NRT</t>
  </si>
  <si>
    <t>EMODnet Physics - Collection of Swell Height (SWHT) TimeSeries -  MultiPointTimeSeriesObservation</t>
  </si>
  <si>
    <t>https://erddap.emodnet-physics.eu/erddap/tabledap/EP_ERD_INT_SWHT_AL_TS_NRT</t>
  </si>
  <si>
    <t>Swell Height (SWHT) TimeSeries. EMODnet Physics data from a local source.</t>
  </si>
  <si>
    <t>2011-01-01T00:00:00Z</t>
  </si>
  <si>
    <t>2021-09-30T19:00:00Z</t>
  </si>
  <si>
    <t>EP_ERD_INT_TEMP_AL_PR_NRT</t>
  </si>
  <si>
    <t>EMODnet Physics - Collection of Sea Temperature (TEMP) Profiles -  MultiPointProfileObservation</t>
  </si>
  <si>
    <t>https://erddap.emodnet-physics.eu/erddap/tabledap/EP_ERD_INT_TEMP_AL_PR_NRT</t>
  </si>
  <si>
    <t>Sea Temperature (TEMP) Profiles. EMODnet Physics data from a local source.</t>
  </si>
  <si>
    <t>EP_ERD_INT_TEMP_AL_TS_MINMAXMEAN</t>
  </si>
  <si>
    <t>EMODnet Physics - Collection of  (TEMP) TimeSeries  Min/Max/Mean -  MultiPointTimeSeriesObservation</t>
  </si>
  <si>
    <t>https://erddap.emodnet-physics.eu/erddap/tabledap/EP_ERD_INT_TEMP_AL_TS_MINMAXMEAN</t>
  </si>
  <si>
    <t>(TEMP) TimeSeries Min/Max/Mean. EMODnet Physics data from a local source.</t>
  </si>
  <si>
    <t>2021-09-30T07:20:00Z</t>
  </si>
  <si>
    <t>EP_ERD_INT_TEMP_AL_TS_NRT</t>
  </si>
  <si>
    <t>EMODnet Physics - Collection of Sea Temperature (TEMP) TimeSeries -  MultiPointTimeSeriesObservation</t>
  </si>
  <si>
    <t>https://erddap.emodnet-physics.eu/erddap/tabledap/EP_ERD_INT_TEMP_AL_TS_NRT</t>
  </si>
  <si>
    <t>Sea Temperature (TEMP) TimeSeries. EMODnet Physics data from a local source.</t>
  </si>
  <si>
    <t>EP_ERD_INT_TEMP_DOXY_AL_PR_NRT</t>
  </si>
  <si>
    <t>EMODnet Physics - Collection of Sea Temperature From Oxygen Sensor (TEMP_DOXY) Profiles -  MultiPointProfileObservation</t>
  </si>
  <si>
    <t>https://erddap.emodnet-physics.eu/erddap/tabledap/EP_ERD_INT_TEMP_DOXY_AL_PR_NRT</t>
  </si>
  <si>
    <t>Sea Temperature From Oxygen Sensor (TEMP_DOXY) Profiles. EMODnet Physics data from a local source.</t>
  </si>
  <si>
    <t>2007-04-01T02:06:26Z</t>
  </si>
  <si>
    <t>EP_ERD_INT_TEMP_DOXY_AL_TS_MINMAXMEAN</t>
  </si>
  <si>
    <t>EMODnet Physics - Collection of  (TEMP_DOXY) TimeSeries  Min/Max/Mean -  MultiPointTimeSeriesObservation</t>
  </si>
  <si>
    <t>https://erddap.emodnet-physics.eu/erddap/tabledap/EP_ERD_INT_TEMP_DOXY_AL_TS_MINMAXMEAN</t>
  </si>
  <si>
    <t>(TEMP_DOXY) TimeSeries Min/Max/Mean. EMODnet Physics data from a local source.</t>
  </si>
  <si>
    <t>2021-05-01T17:00:00Z</t>
  </si>
  <si>
    <t>EP_ERD_INT_TEMP_DOXY_AL_TS_NRT</t>
  </si>
  <si>
    <t>EMODnet Physics - Collection of Sea Temperature From Oxygen Sensor (TEMP_DOXY) TimeSeries -  MultiPointTimeSeriesObservation</t>
  </si>
  <si>
    <t>https://erddap.emodnet-physics.eu/erddap/tabledap/EP_ERD_INT_TEMP_DOXY_AL_TS_NRT</t>
  </si>
  <si>
    <t>Sea Temperature From Oxygen Sensor (TEMP_DOXY) TimeSeries. EMODnet Physics data from a local source.</t>
  </si>
  <si>
    <t>2021-05-29T09:15:00Z</t>
  </si>
  <si>
    <t>EP_ERD_INT_TEMPPSAL_AL_PR_NRT</t>
  </si>
  <si>
    <t>EMODnet Physics - Collection of Sea Temperature (TEMP) and Practical Salinity (PSAL) Profiles -  MultiPointProfileObservation</t>
  </si>
  <si>
    <t>https://erddap.emodnet-physics.eu/erddap/tabledap/EP_ERD_INT_TEMPPSAL_AL_PR_NRT</t>
  </si>
  <si>
    <t>Sea Temperature (TEMP) and Practical Salinity (PSAL) Profiles. EMODnet Physics data from a local source.</t>
  </si>
  <si>
    <t>2021-06-06T07:54:47Z</t>
  </si>
  <si>
    <t>EP_ERD_INT_TEMPPSAL_AL_TS_NRT</t>
  </si>
  <si>
    <t>EMODnet Physics - Collection of Sea Temperature (TEMP) and Practical Salinity (PSAL) TimeSeries -  MultiPointTimeSeriesObservation</t>
  </si>
  <si>
    <t>https://erddap.emodnet-physics.eu/erddap/tabledap/EP_ERD_INT_TEMPPSAL_AL_TS_NRT</t>
  </si>
  <si>
    <t>Sea Temperature (TEMP) and Practical Salinity (PSAL) TimeSeries. EMODnet Physics data from a local source.</t>
  </si>
  <si>
    <t>2021-06-07T23:00:00Z</t>
  </si>
  <si>
    <t>EP_ERD_INT_THETA1_AL_TS_NRT</t>
  </si>
  <si>
    <t>EMODnet Physics - Collection of Mean Wave From Direction (THETA1) TimeSeries -  MultiPointTimeSeriesObservation</t>
  </si>
  <si>
    <t>https://erddap.emodnet-physics.eu/erddap/tabledap/EP_ERD_INT_THETA1_AL_TS_NRT</t>
  </si>
  <si>
    <t>Mean Wave From Direction (THETA1) TimeSeries. EMODnet Physics data from a local source.</t>
  </si>
  <si>
    <t>2021-09-26T15:25:00Z</t>
  </si>
  <si>
    <t>EP_ERD_INT_THETA2_AL_TS_NRT</t>
  </si>
  <si>
    <t>EMODnet Physics - Collection of Principal Wave From Direction (THETA2) TimeSeries -  MultiPointTimeSeriesObservation</t>
  </si>
  <si>
    <t>https://erddap.emodnet-physics.eu/erddap/tabledap/EP_ERD_INT_THETA2_AL_TS_NRT</t>
  </si>
  <si>
    <t>Principal Wave From Direction (THETA2) TimeSeries. EMODnet Physics data from a local source.</t>
  </si>
  <si>
    <t>EP_ERD_INT_TICW_AL_PR_NRT</t>
  </si>
  <si>
    <t>EMODnet Physics - Collection of Dissolved Inorganic Carbon (TICW) Profiles -  MultiPointProfileObservation</t>
  </si>
  <si>
    <t>https://erddap.emodnet-physics.eu/erddap/tabledap/EP_ERD_INT_TICW_AL_PR_NRT</t>
  </si>
  <si>
    <t>Dissolved Inorganic Carbon (TICW) Profiles. EMODnet Physics data from a local source.</t>
  </si>
  <si>
    <t>1978-08-03T00:00:00Z</t>
  </si>
  <si>
    <t>OPTS</t>
  </si>
  <si>
    <t>EP_ERD_INT_TUR2_AL_TS_MINMAXMEAN</t>
  </si>
  <si>
    <t>EMODnet Physics - Collection of  (TUR2) TimeSeries  Min/Max/Mean -  MultiPointTimeSeriesObservation</t>
  </si>
  <si>
    <t>https://erddap.emodnet-physics.eu/erddap/tabledap/EP_ERD_INT_TUR2_AL_TS_MINMAXMEAN</t>
  </si>
  <si>
    <t>(TUR2) TimeSeries Min/Max/Mean. EMODnet Physics data from a local source.</t>
  </si>
  <si>
    <t>2001-05-20T06:00:00Z</t>
  </si>
  <si>
    <t>2010-07-06T22:00:00Z</t>
  </si>
  <si>
    <t>EP_ERD_INT_TUR2_AL_TS_NRT</t>
  </si>
  <si>
    <t>EMODnet Physics - Collection of Light Attenuation Coefficient (TUR2) TimeSeries -  MultiPointTimeSeriesObservation</t>
  </si>
  <si>
    <t>https://erddap.emodnet-physics.eu/erddap/tabledap/EP_ERD_INT_TUR2_AL_TS_NRT</t>
  </si>
  <si>
    <t>Light Attenuation Coefficient (TUR2) TimeSeries. EMODnet Physics data from a local source.</t>
  </si>
  <si>
    <t>2001-05-08T09:00:00Z</t>
  </si>
  <si>
    <t>2021-05-17T11:00:00Z</t>
  </si>
  <si>
    <t>EP_ERD_INT_TUR3_AL_PR_NRT</t>
  </si>
  <si>
    <t>EMODnet Physics - Collection of Light Transmission (TUR3) Profiles -  MultiPointProfileObservation</t>
  </si>
  <si>
    <t>https://erddap.emodnet-physics.eu/erddap/tabledap/EP_ERD_INT_TUR3_AL_PR_NRT</t>
  </si>
  <si>
    <t>Light Transmission (TUR3) Profiles. EMODnet Physics data from a local source.</t>
  </si>
  <si>
    <t>2014-04-12T08:25:00Z</t>
  </si>
  <si>
    <t>2018-03-01T16:32:00Z</t>
  </si>
  <si>
    <t>EP_ERD_INT_TUR4_AL_PR_NRT</t>
  </si>
  <si>
    <t>EMODnet Physics - Collection of Turbidity (TUR4) Profiles -  MultiPointProfileObservation</t>
  </si>
  <si>
    <t>https://erddap.emodnet-physics.eu/erddap/tabledap/EP_ERD_INT_TUR4_AL_PR_NRT</t>
  </si>
  <si>
    <t>Turbidity (TUR4) Profiles. EMODnet Physics data from a local source.</t>
  </si>
  <si>
    <t>2021-04-27T15:17:56Z</t>
  </si>
  <si>
    <t>EP_ERD_INT_TUR4_AL_TS_MINMAXMEAN</t>
  </si>
  <si>
    <t>EMODnet Physics - Collection of  (TUR4) TimeSeries  Min/Max/Mean -  MultiPointTimeSeriesObservation</t>
  </si>
  <si>
    <t>https://erddap.emodnet-physics.eu/erddap/tabledap/EP_ERD_INT_TUR4_AL_TS_MINMAXMEAN</t>
  </si>
  <si>
    <t>(TUR4) TimeSeries Min/Max/Mean. EMODnet Physics data from a local source.</t>
  </si>
  <si>
    <t>2021-09-25T11:00:00Z</t>
  </si>
  <si>
    <t>EP_ERD_INT_TUR4_AL_TS_NRT</t>
  </si>
  <si>
    <t>EMODnet Physics - Collection of Turbidity (TUR4) TimeSeries -  MultiPointTimeSeriesObservation</t>
  </si>
  <si>
    <t>https://erddap.emodnet-physics.eu/erddap/tabledap/EP_ERD_INT_TUR4_AL_TS_NRT</t>
  </si>
  <si>
    <t>Turbidity (TUR4) TimeSeries. EMODnet Physics data from a local source.</t>
  </si>
  <si>
    <t>2021-09-27T09:10:00Z</t>
  </si>
  <si>
    <t>EP_ERD_INT_TUR6_AL_PR_NRT</t>
  </si>
  <si>
    <t>EMODnet Physics - Collection of Turbidity Of Water In The Water Body (TUR6) Profiles -  MultiPointProfileObservation</t>
  </si>
  <si>
    <t>https://erddap.emodnet-physics.eu/erddap/tabledap/EP_ERD_INT_TUR6_AL_PR_NRT</t>
  </si>
  <si>
    <t>Turbidity Of Water In The Water Body (TUR6) Profiles. EMODnet Physics data from a local source.</t>
  </si>
  <si>
    <t>2014-03-10T09:28:00Z</t>
  </si>
  <si>
    <t>2014-11-18T09:20:00Z</t>
  </si>
  <si>
    <t>EP_ERD_INT_TUR6_AL_TS_MINMAXMEAN</t>
  </si>
  <si>
    <t>EMODnet Physics - Collection of  (TUR6) TimeSeries  Min/Max/Mean -  MultiPointTimeSeriesObservation</t>
  </si>
  <si>
    <t>https://erddap.emodnet-physics.eu/erddap/tabledap/EP_ERD_INT_TUR6_AL_TS_MINMAXMEAN</t>
  </si>
  <si>
    <t>(TUR6) TimeSeries Min/Max/Mean. EMODnet Physics data from a local source.</t>
  </si>
  <si>
    <t>2005-08-31T21:00:00Z</t>
  </si>
  <si>
    <t>2021-09-02T19:35:00Z</t>
  </si>
  <si>
    <t>EP_ERD_INT_TUR6_AL_TS_NRT</t>
  </si>
  <si>
    <t>EMODnet Physics - Collection of Turbidity Of Water In The Water Body (TUR6) TimeSeries -  MultiPointTimeSeriesObservation</t>
  </si>
  <si>
    <t>https://erddap.emodnet-physics.eu/erddap/tabledap/EP_ERD_INT_TUR6_AL_TS_NRT</t>
  </si>
  <si>
    <t>Turbidity Of Water In The Water Body (TUR6) TimeSeries. EMODnet Physics data from a local source.</t>
  </si>
  <si>
    <t>2021-09-27T03:35:00Z</t>
  </si>
  <si>
    <t>EP_ERD_INT_UDOX_AL_PR_NRT</t>
  </si>
  <si>
    <t>EMODnet Physics - Collection of Dissolved Oxygen (deprecated) (UDOX) Profiles -  MultiPointProfileObservation</t>
  </si>
  <si>
    <t>https://erddap.emodnet-physics.eu/erddap/tabledap/EP_ERD_INT_UDOX_AL_PR_NRT</t>
  </si>
  <si>
    <t>Dissolved Oxygen (deprecated) (UDOX) Profiles. EMODnet Physics data from a local source.</t>
  </si>
  <si>
    <t>1997-11-11T10:16:00Z</t>
  </si>
  <si>
    <t>EP_ERD_INT_UWN_AL_TS_NRT</t>
  </si>
  <si>
    <t>Hydrophone data</t>
  </si>
  <si>
    <t>https://erddap.emodnet-physics.eu/erddap/tabledap/EP_ERD_INT_UWN_AL_TS_NRT</t>
  </si>
  <si>
    <t>summary. inst data from a local source.</t>
  </si>
  <si>
    <t>EP_ERD_INT_VAVH_AL_TS_MINMAXMEAN</t>
  </si>
  <si>
    <t>EMODnet Physics - Collection of  (VAVH) TimeSeries  Min/Max/Mean -  MultiPointTimeSeriesObservation</t>
  </si>
  <si>
    <t>https://erddap.emodnet-physics.eu/erddap/tabledap/EP_ERD_INT_VAVH_AL_TS_MINMAXMEAN</t>
  </si>
  <si>
    <t>(VAVH) TimeSeries Min/Max/Mean. EMODnet Physics data from a local source.</t>
  </si>
  <si>
    <t>1974-02-28T02:00:00Z</t>
  </si>
  <si>
    <t>EP_ERD_INT_VAVH_AL_TS_NRT</t>
  </si>
  <si>
    <t>EMODnet Physics - Collection of Average Height Highest 1/3 Wave (H1/3) (VAVH) TimeSeries -  MultiPointTimeSeriesObservation</t>
  </si>
  <si>
    <t>https://erddap.emodnet-physics.eu/erddap/tabledap/EP_ERD_INT_VAVH_AL_TS_NRT</t>
  </si>
  <si>
    <t>Average Height Highest 1/3 Wave (H1/3) (VAVH) TimeSeries. EMODnet Physics data from a local source.</t>
  </si>
  <si>
    <t>1974-02-07T02:00:00Z</t>
  </si>
  <si>
    <t>2021-10-03T02:00:01Z</t>
  </si>
  <si>
    <t>EP_ERD_INT_VAVT_AL_TS_MINMAXMEAN</t>
  </si>
  <si>
    <t>EMODnet Physics - Collection of  (VAVT) TimeSeries  Min/Max/Mean -  MultiPointTimeSeriesObservation</t>
  </si>
  <si>
    <t>https://erddap.emodnet-physics.eu/erddap/tabledap/EP_ERD_INT_VAVT_AL_TS_MINMAXMEAN</t>
  </si>
  <si>
    <t>(VAVT) TimeSeries Min/Max/Mean. EMODnet Physics data from a local source.</t>
  </si>
  <si>
    <t>1974-02-13T08:00:00Z</t>
  </si>
  <si>
    <t>EP_ERD_INT_VAVT_AL_TS_NRT</t>
  </si>
  <si>
    <t>EMODnet Physics - Collection of Average Period Highest 1/3 Wave (T1/3) (VAVT) TimeSeries -  MultiPointTimeSeriesObservation</t>
  </si>
  <si>
    <t>https://erddap.emodnet-physics.eu/erddap/tabledap/EP_ERD_INT_VAVT_AL_TS_NRT</t>
  </si>
  <si>
    <t>Average Period Highest 1/3 Wave (T1/3) (VAVT) TimeSeries. EMODnet Physics data from a local source.</t>
  </si>
  <si>
    <t>EP_ERD_INT_VCMX_AL_TS_MINMAXMEAN</t>
  </si>
  <si>
    <t>EMODnet Physics - Collection of  (VCMX) TimeSeries  Min/Max/Mean -  MultiPointTimeSeriesObservation</t>
  </si>
  <si>
    <t>https://erddap.emodnet-physics.eu/erddap/tabledap/EP_ERD_INT_VCMX_AL_TS_MINMAXMEAN</t>
  </si>
  <si>
    <t>(VCMX) TimeSeries Min/Max/Mean. EMODnet Physics data from a local source.</t>
  </si>
  <si>
    <t>1987-09-22T18:13:00Z</t>
  </si>
  <si>
    <t>2021-09-18T18:20:00Z</t>
  </si>
  <si>
    <t>EP_ERD_INT_VCMX_AL_TS_NRT</t>
  </si>
  <si>
    <t>EMODnet Physics - Collection of Maximum Crest Trough Wave Height (Hc,max) (VCMX) TimeSeries -  MultiPointTimeSeriesObservation</t>
  </si>
  <si>
    <t>https://erddap.emodnet-physics.eu/erddap/tabledap/EP_ERD_INT_VCMX_AL_TS_NRT</t>
  </si>
  <si>
    <t>Maximum Crest Trough Wave Height (Hc,max) (VCMX) TimeSeries. EMODnet Physics data from a local source.</t>
  </si>
  <si>
    <t>1987-09-20T23:13:00Z</t>
  </si>
  <si>
    <t>2021-09-23T22:51:00Z</t>
  </si>
  <si>
    <t>EP_ERD_INT_VCSP_AL_TS_MINMAXMEAN</t>
  </si>
  <si>
    <t>EMODnet Physics - Collection of  (VCSP) TimeSeries  Min/Max/Mean -  MultiPointTimeSeriesObservation</t>
  </si>
  <si>
    <t>https://erddap.emodnet-physics.eu/erddap/tabledap/EP_ERD_INT_VCSP_AL_TS_MINMAXMEAN</t>
  </si>
  <si>
    <t>(VCSP) TimeSeries Min/Max/Mean. EMODnet Physics data from a local source.</t>
  </si>
  <si>
    <t>1998-03-11T15:30:00Z</t>
  </si>
  <si>
    <t>2021-09-15T04:00:00Z</t>
  </si>
  <si>
    <t>EP_ERD_INT_VCSP_AL_TS_NRT</t>
  </si>
  <si>
    <t>EMODnet Physics - Collection of Bottom-top Current Component (VCSP) TimeSeries -  MultiPointTimeSeriesObservation</t>
  </si>
  <si>
    <t>https://erddap.emodnet-physics.eu/erddap/tabledap/EP_ERD_INT_VCSP_AL_TS_NRT</t>
  </si>
  <si>
    <t>Bottom-top Current Component (VCSP) TimeSeries. EMODnet Physics data from a local source.</t>
  </si>
  <si>
    <t>2021-09-27T12:00:00Z</t>
  </si>
  <si>
    <t>EP_ERD_INT_VDIR_AL_TS_MINMAXMEAN</t>
  </si>
  <si>
    <t>EMODnet Physics - Collection of (VDIR) TimeSeries  Min/Max/Mean -  MultiPointTimeSeriesObservation</t>
  </si>
  <si>
    <t>https://erddap.emodnet-physics.eu/erddap/tabledap/EP_ERD_INT_VDIR_AL_TS_MINMAXMEAN</t>
  </si>
  <si>
    <t>(VDIR) TimeSeries Min/Max/Mean. EMODnet Physics data from a local source.</t>
  </si>
  <si>
    <t>1974-02-01T00:00:00Z</t>
  </si>
  <si>
    <t>EP_ERD_INT_VDIR_AL_TS_NRT</t>
  </si>
  <si>
    <t>EMODnet Physics - Collection of Wave Direction Rel. True North (VDIR) TimeSeries -  MultiPointTimeSeriesObservation</t>
  </si>
  <si>
    <t>https://erddap.emodnet-physics.eu/erddap/tabledap/EP_ERD_INT_VDIR_AL_TS_NRT</t>
  </si>
  <si>
    <t>Wave Direction Rel. True North (VDIR) TimeSeries. EMODnet Physics data from a local source.</t>
  </si>
  <si>
    <t>EP_ERD_INT_VEMH_AL_TS_MINMAXMEAN</t>
  </si>
  <si>
    <t>EMODnet Physics - Collection of  (VEMH) TimeSeries  Min/Max/Mean -  MultiPointTimeSeriesObservation</t>
  </si>
  <si>
    <t>https://erddap.emodnet-physics.eu/erddap/tabledap/EP_ERD_INT_VEMH_AL_TS_MINMAXMEAN</t>
  </si>
  <si>
    <t>(VEMH) TimeSeries Min/Max/Mean. EMODnet Physics data from a local source.</t>
  </si>
  <si>
    <t>1977-01-01T09:00:00Z</t>
  </si>
  <si>
    <t>2021-09-11T19:00:00Z</t>
  </si>
  <si>
    <t>EP_ERD_INT_VEMH_AL_TS_NRT</t>
  </si>
  <si>
    <t>EMODnet Physics - Collection of Estimated Maximum Wave Height (VEMH) TimeSeries -  MultiPointTimeSeriesObservation</t>
  </si>
  <si>
    <t>https://erddap.emodnet-physics.eu/erddap/tabledap/EP_ERD_INT_VEMH_AL_TS_NRT</t>
  </si>
  <si>
    <t>Estimated Maximum Wave Height (VEMH) TimeSeries. EMODnet Physics data from a local source.</t>
  </si>
  <si>
    <t>2021-09-26T20:30:00Z</t>
  </si>
  <si>
    <t>EP_ERD_INT_VEPK_AL_TS_MINMAXMEAN</t>
  </si>
  <si>
    <t>EMODnet Physics - Collection of  (VEPK) TimeSeries  Min/Max/Mean -  MultiPointTimeSeriesObservation</t>
  </si>
  <si>
    <t>https://erddap.emodnet-physics.eu/erddap/tabledap/EP_ERD_INT_VEPK_AL_TS_MINMAXMEAN</t>
  </si>
  <si>
    <t>(VEPK) TimeSeries Min/Max/Mean. EMODnet Physics data from a local source.</t>
  </si>
  <si>
    <t>2004-03-23T10:00:00Z</t>
  </si>
  <si>
    <t>2021-09-25T20:05:00Z</t>
  </si>
  <si>
    <t>EP_ERD_INT_VEPK_AL_TS_NRT</t>
  </si>
  <si>
    <t>EMODnet Physics - Collection of Wave Spectrum Peak Energy (Smax) (VEPK) TimeSeries -  MultiPointTimeSeriesObservation</t>
  </si>
  <si>
    <t>https://erddap.emodnet-physics.eu/erddap/tabledap/EP_ERD_INT_VEPK_AL_TS_NRT</t>
  </si>
  <si>
    <t>Wave Spectrum Peak Energy (Smax) (VEPK) TimeSeries. EMODnet Physics data from a local source.</t>
  </si>
  <si>
    <t>2003-08-13T04:35:00Z</t>
  </si>
  <si>
    <t>2021-09-27T08:30:00Z</t>
  </si>
  <si>
    <t>EP_ERD_INT_VGHS_AL_TS_MINMAXMEAN</t>
  </si>
  <si>
    <t>EMODnet Physics - Collection of  (VGHS) TimeSeries  Min/Max/Mean -  MultiPointTimeSeriesObservation</t>
  </si>
  <si>
    <t>https://erddap.emodnet-physics.eu/erddap/tabledap/EP_ERD_INT_VGHS_AL_TS_MINMAXMEAN</t>
  </si>
  <si>
    <t>(VGHS) TimeSeries Min/Max/Mean. EMODnet Physics data from a local source.</t>
  </si>
  <si>
    <t>2021-09-22T09:00:00Z</t>
  </si>
  <si>
    <t>EP_ERD_INT_VGHS_AL_TS_NRT</t>
  </si>
  <si>
    <t>EMODnet Physics - Collection of Generic Significant Wave Height (Hs) (VGHS) TimeSeries -  MultiPointTimeSeriesObservation</t>
  </si>
  <si>
    <t>https://erddap.emodnet-physics.eu/erddap/tabledap/EP_ERD_INT_VGHS_AL_TS_NRT</t>
  </si>
  <si>
    <t>Generic Significant Wave Height (Hs) (VGHS) TimeSeries. EMODnet Physics data from a local source.</t>
  </si>
  <si>
    <t>2021-09-27T07:00:00Z</t>
  </si>
  <si>
    <t>EP_ERD_INT_VGTA_AL_TS_MINMAXMEAN</t>
  </si>
  <si>
    <t>EMODnet Physics - Collection of  (VGTA) TimeSeries  Min/Max/Mean -  MultiPointTimeSeriesObservation</t>
  </si>
  <si>
    <t>https://erddap.emodnet-physics.eu/erddap/tabledap/EP_ERD_INT_VGTA_AL_TS_MINMAXMEAN</t>
  </si>
  <si>
    <t>(VGTA) TimeSeries Min/Max/Mean. EMODnet Physics data from a local source.</t>
  </si>
  <si>
    <t>2021-10-02T04:00:01Z</t>
  </si>
  <si>
    <t>EP_ERD_INT_VGTA_AL_TS_NRT</t>
  </si>
  <si>
    <t>EMODnet Physics - Collection of Generic Average Wave Period (VGTA) TimeSeries -  MultiPointTimeSeriesObservation</t>
  </si>
  <si>
    <t>https://erddap.emodnet-physics.eu/erddap/tabledap/EP_ERD_INT_VGTA_AL_TS_NRT</t>
  </si>
  <si>
    <t>Generic Average Wave Period (VGTA) TimeSeries. EMODnet Physics data from a local source.</t>
  </si>
  <si>
    <t>2021-10-03T00:00:01Z</t>
  </si>
  <si>
    <t>EP_ERD_INT_VH110_AL_TS_MINMAXMEAN</t>
  </si>
  <si>
    <t>EMODnet Physics - Collection of  (VH110) TimeSeries  Min/Max/Mean -  MultiPointTimeSeriesObservation</t>
  </si>
  <si>
    <t>https://erddap.emodnet-physics.eu/erddap/tabledap/EP_ERD_INT_VH110_AL_TS_MINMAXMEAN</t>
  </si>
  <si>
    <t>(VH110) TimeSeries Min/Max/Mean. EMODnet Physics data from a local source.</t>
  </si>
  <si>
    <t>1983-07-26T17:00:00Z</t>
  </si>
  <si>
    <t>2021-09-22T20:00:00Z</t>
  </si>
  <si>
    <t>EP_ERD_INT_VH110_AL_TS_NRT</t>
  </si>
  <si>
    <t>EMODnet Physics - Collection of Average Height Highest 1/10 Wave (H1/10) (VH110) TimeSeries -  MultiPointTimeSeriesObservation</t>
  </si>
  <si>
    <t>https://erddap.emodnet-physics.eu/erddap/tabledap/EP_ERD_INT_VH110_AL_TS_NRT</t>
  </si>
  <si>
    <t>Average Height Highest 1/10 Wave (H1/10) (VH110) TimeSeries. EMODnet Physics data from a local source.</t>
  </si>
  <si>
    <t>2021-09-27T12:30:00Z</t>
  </si>
  <si>
    <t>EP_ERD_INT_VHM0_AL_TS_MINMAXMEAN</t>
  </si>
  <si>
    <t>EMODnet Physics - Collection of  (VHM0) TimeSeries  Min/Max/Mean -  MultiPointTimeSeriesObservation</t>
  </si>
  <si>
    <t>https://erddap.emodnet-physics.eu/erddap/tabledap/EP_ERD_INT_VHM0_AL_TS_MINMAXMEAN</t>
  </si>
  <si>
    <t>(VHM0) TimeSeries Min/Max/Mean. EMODnet Physics data from a local source.</t>
  </si>
  <si>
    <t>1974-12-16T00:00:00Z</t>
  </si>
  <si>
    <t>2021-09-26T19:00:00Z</t>
  </si>
  <si>
    <t>EP_ERD_INT_VHM0_AL_TS_NRT</t>
  </si>
  <si>
    <t>EMODnet Physics - Collection of Spectral Significant Wave Height (Hm0) (VHM0) TimeSeries -  MultiPointTimeSeriesObservation</t>
  </si>
  <si>
    <t>https://erddap.emodnet-physics.eu/erddap/tabledap/EP_ERD_INT_VHM0_AL_TS_NRT</t>
  </si>
  <si>
    <t>Spectral Significant Wave Height (Hm0) (VHM0) TimeSeries. EMODnet Physics data from a local source.</t>
  </si>
  <si>
    <t>2021-09-27T13:10:00Z</t>
  </si>
  <si>
    <t>EP_ERD_INT_VHZA_AL_TS_MINMAXMEAN</t>
  </si>
  <si>
    <t>EMODnet Physics - Collection of  (VHZA) TimeSeries  Min/Max/Mean -  MultiPointTimeSeriesObservation</t>
  </si>
  <si>
    <t>https://erddap.emodnet-physics.eu/erddap/tabledap/EP_ERD_INT_VHZA_AL_TS_MINMAXMEAN</t>
  </si>
  <si>
    <t>(VHZA) TimeSeries Min/Max/Mean. EMODnet Physics data from a local source.</t>
  </si>
  <si>
    <t>2021-10-02T01:00:01Z</t>
  </si>
  <si>
    <t>EP_ERD_INT_VHZA_AL_TS_NRT</t>
  </si>
  <si>
    <t>EMODnet Physics - Collection of Average Zero Crossing Wave Height (Hzm) (VHZA) TimeSeries -  MultiPointTimeSeriesObservation</t>
  </si>
  <si>
    <t>https://erddap.emodnet-physics.eu/erddap/tabledap/EP_ERD_INT_VHZA_AL_TS_NRT</t>
  </si>
  <si>
    <t>Average Zero Crossing Wave Height (Hzm) (VHZA) TimeSeries. EMODnet Physics data from a local source.</t>
  </si>
  <si>
    <t>EP_ERD_INT_VMDR_AL_TS_MINMAXMEAN</t>
  </si>
  <si>
    <t>EMODnet Physics - Collection of (VMDR) TimeSeries  Min/Max/Mean -  MultiPointTimeSeriesObservation</t>
  </si>
  <si>
    <t>https://erddap.emodnet-physics.eu/erddap/tabledap/EP_ERD_INT_VMDR_AL_TS_MINMAXMEAN</t>
  </si>
  <si>
    <t>(VMDR) TimeSeries Min/Max/Mean. EMODnet Physics data from a local source.</t>
  </si>
  <si>
    <t>EP_ERD_INT_VMDR_AL_TS_NRT</t>
  </si>
  <si>
    <t>EMODnet Physics - Collection of Mean Wave Direction From (Mdir) (VMDR) TimeSeries -  MultiPointTimeSeriesObservation</t>
  </si>
  <si>
    <t>https://erddap.emodnet-physics.eu/erddap/tabledap/EP_ERD_INT_VMDR_AL_TS_NRT</t>
  </si>
  <si>
    <t>Mean Wave Direction From (Mdir) (VMDR) TimeSeries. EMODnet Physics data from a local source.</t>
  </si>
  <si>
    <t>EP_ERD_INT_VPED_AL_TS_MINMAXMEAN</t>
  </si>
  <si>
    <t>EMODnet Physics - Collection of (VPED) TimeSeries  Min/Max/Mean -  MultiPointTimeSeriesObservation</t>
  </si>
  <si>
    <t>https://erddap.emodnet-physics.eu/erddap/tabledap/EP_ERD_INT_VPED_AL_TS_MINMAXMEAN</t>
  </si>
  <si>
    <t>(VPED) TimeSeries Min/Max/Mean. EMODnet Physics data from a local source.</t>
  </si>
  <si>
    <t>EP_ERD_INT_VPED_AL_TS_NRT</t>
  </si>
  <si>
    <t>EMODnet Physics - Collection of Wave Principal Direction At Spectral Peak (VPED) TimeSeries -  MultiPointTimeSeriesObservation</t>
  </si>
  <si>
    <t>https://erddap.emodnet-physics.eu/erddap/tabledap/EP_ERD_INT_VPED_AL_TS_NRT</t>
  </si>
  <si>
    <t>Wave Principal Direction At Spectral Peak (VPED) TimeSeries. EMODnet Physics data from a local source.</t>
  </si>
  <si>
    <t>2021-09-30T23:58:00Z</t>
  </si>
  <si>
    <t>EP_ERD_INT_VPSP_AL_TS_MINMAXMEAN</t>
  </si>
  <si>
    <t>EMODnet Physics - Collection of (VPSP) TimeSeries  Min/Max/Mean -  MultiPointTimeSeriesObservation</t>
  </si>
  <si>
    <t>https://erddap.emodnet-physics.eu/erddap/tabledap/EP_ERD_INT_VPSP_AL_TS_MINMAXMEAN</t>
  </si>
  <si>
    <t>(VPSP) TimeSeries Min/Max/Mean. EMODnet Physics data from a local source.</t>
  </si>
  <si>
    <t>EP_ERD_INT_VPSP_AL_TS_NRT</t>
  </si>
  <si>
    <t>EMODnet Physics - Collection of Wave Directional Spreading At Spectral Peak (VPSP) TimeSeries -  MultiPointTimeSeriesObservation</t>
  </si>
  <si>
    <t>https://erddap.emodnet-physics.eu/erddap/tabledap/EP_ERD_INT_VPSP_AL_TS_NRT</t>
  </si>
  <si>
    <t>Wave Directional Spreading At Spectral Peak (VPSP) TimeSeries. EMODnet Physics data from a local source.</t>
  </si>
  <si>
    <t>EP_ERD_INT_VSPEC1D_AL_TS_NRT</t>
  </si>
  <si>
    <t>EMODnet Physics - Collection of Wave Scalar Spectral Density (VSPEC1D) TimeSeries -  MultiPointTimeSeriesObservation</t>
  </si>
  <si>
    <t>https://erddap.emodnet-physics.eu/erddap/tabledap/EP_ERD_INT_VSPEC1D_AL_TS_NRT</t>
  </si>
  <si>
    <t>Wave Scalar Spectral Density (VSPEC1D) TimeSeries. EMODnet Physics data from a local source.</t>
  </si>
  <si>
    <t>EP_ERD_INT_VST1_AL_TS_MINMAXMEAN</t>
  </si>
  <si>
    <t>EMODnet Physics - Collection of  (VST1) TimeSeries  Min/Max/Mean -  MultiPointTimeSeriesObservation</t>
  </si>
  <si>
    <t>https://erddap.emodnet-physics.eu/erddap/tabledap/EP_ERD_INT_VST1_AL_TS_MINMAXMEAN</t>
  </si>
  <si>
    <t>(VST1) TimeSeries Min/Max/Mean. EMODnet Physics data from a local source.</t>
  </si>
  <si>
    <t>2016-02-04T11:00:00Z</t>
  </si>
  <si>
    <t>2017-07-02T22:00:00Z</t>
  </si>
  <si>
    <t>EP_ERD_INT_VST1_AL_TS_NRT</t>
  </si>
  <si>
    <t>EMODnet Physics - Collection of Maximum Wave Steepness (VST1) TimeSeries -  MultiPointTimeSeriesObservation</t>
  </si>
  <si>
    <t>https://erddap.emodnet-physics.eu/erddap/tabledap/EP_ERD_INT_VST1_AL_TS_NRT</t>
  </si>
  <si>
    <t>Maximum Wave Steepness (VST1) TimeSeries. EMODnet Physics data from a local source.</t>
  </si>
  <si>
    <t>2016-02-03T22:00:00Z</t>
  </si>
  <si>
    <t>2017-07-03T17:00:00Z</t>
  </si>
  <si>
    <t>EP_ERD_INT_VT110_AL_TS_MINMAXMEAN</t>
  </si>
  <si>
    <t>EMODnet Physics - Collection of  (VT110) TimeSeries  Min/Max/Mean -  MultiPointTimeSeriesObservation</t>
  </si>
  <si>
    <t>https://erddap.emodnet-physics.eu/erddap/tabledap/EP_ERD_INT_VT110_AL_TS_MINMAXMEAN</t>
  </si>
  <si>
    <t>(VT110) TimeSeries Min/Max/Mean. EMODnet Physics data from a local source.</t>
  </si>
  <si>
    <t>1996-11-29T12:00:00Z</t>
  </si>
  <si>
    <t>2021-09-22T21:30:00Z</t>
  </si>
  <si>
    <t>EP_ERD_INT_VT110_AL_TS_NRT</t>
  </si>
  <si>
    <t>EMODnet Physics - Collection of Average Period Highest 1/10 Wave (T1/10) (VT110) TimeSeries -  MultiPointTimeSeriesObservation</t>
  </si>
  <si>
    <t>https://erddap.emodnet-physics.eu/erddap/tabledap/EP_ERD_INT_VT110_AL_TS_NRT</t>
  </si>
  <si>
    <t>Average Period Highest 1/10 Wave (T1/10) (VT110) TimeSeries. EMODnet Physics data from a local source.</t>
  </si>
  <si>
    <t>1985-01-12T04:00:00Z</t>
  </si>
  <si>
    <t>2021-09-27T10:00:00Z</t>
  </si>
  <si>
    <t>EP_ERD_INT_VTDH_AL_TS_NRT</t>
  </si>
  <si>
    <t>EMODnet Physics - Collection of Significant Wave Height (VTDH) TimeSeries -  MultiPointTimeSeriesObservation</t>
  </si>
  <si>
    <t>https://erddap.emodnet-physics.eu/erddap/tabledap/EP_ERD_INT_VTDH_AL_TS_NRT</t>
  </si>
  <si>
    <t>Significant Wave Height (VTDH) TimeSeries. EMODnet Physics data from a local source.</t>
  </si>
  <si>
    <t>2021-02-06T01:00:01Z</t>
  </si>
  <si>
    <t>EP_ERD_INT_VTM02_AL_TS_MINMAXMEAN</t>
  </si>
  <si>
    <t>EMODnet Physics - Collection of  (VTM02) TimeSeries  Min/Max/Mean -  MultiPointTimeSeriesObservation</t>
  </si>
  <si>
    <t>https://erddap.emodnet-physics.eu/erddap/tabledap/EP_ERD_INT_VTM02_AL_TS_MINMAXMEAN</t>
  </si>
  <si>
    <t>(VTM02) TimeSeries Min/Max/Mean. EMODnet Physics data from a local source.</t>
  </si>
  <si>
    <t>1975-06-06T06:00:00Z</t>
  </si>
  <si>
    <t>2021-09-26T14:00:00Z</t>
  </si>
  <si>
    <t>EP_ERD_INT_VTM02_AL_TS_NRT</t>
  </si>
  <si>
    <t>EMODnet Physics - Collection of Spectral Moments (0,2) Wave Period (Tm02) (VTM02) TimeSeries -  MultiPointTimeSeriesObservation</t>
  </si>
  <si>
    <t>https://erddap.emodnet-physics.eu/erddap/tabledap/EP_ERD_INT_VTM02_AL_TS_NRT</t>
  </si>
  <si>
    <t>Spectral Moments (0,2) Wave Period (Tm02) (VTM02) TimeSeries. EMODnet Physics data from a local source.</t>
  </si>
  <si>
    <t>EP_ERD_INT_VTM10_AL_TS_MINMAXMEAN</t>
  </si>
  <si>
    <t>EMODnet Physics - Collection of  (VTM10) TimeSeries  Min/Max/Mean -  MultiPointTimeSeriesObservation</t>
  </si>
  <si>
    <t>https://erddap.emodnet-physics.eu/erddap/tabledap/EP_ERD_INT_VTM10_AL_TS_MINMAXMEAN</t>
  </si>
  <si>
    <t>(VTM10) TimeSeries Min/Max/Mean. EMODnet Physics data from a local source.</t>
  </si>
  <si>
    <t>1989-01-25T18:38:00Z</t>
  </si>
  <si>
    <t>2021-09-22T10:40:00Z</t>
  </si>
  <si>
    <t>EP_ERD_INT_VTM10_AL_TS_NRT</t>
  </si>
  <si>
    <t>EMODnet Physics - Collection of Spectral Moments (-1,0) Wave Period (Tm-10) (VTM10) TimeSeries -  MultiPointTimeSeriesObservation</t>
  </si>
  <si>
    <t>https://erddap.emodnet-physics.eu/erddap/tabledap/EP_ERD_INT_VTM10_AL_TS_NRT</t>
  </si>
  <si>
    <t>Spectral Moments (-1,0) Wave Period (Tm-10) (VTM10) TimeSeries. EMODnet Physics data from a local source.</t>
  </si>
  <si>
    <t>1989-01-24T15:38:00Z</t>
  </si>
  <si>
    <t>2021-09-27T10:10:00Z</t>
  </si>
  <si>
    <t>EP_ERD_INT_VTMX_AL_TS_MINMAXMEAN</t>
  </si>
  <si>
    <t>EMODnet Physics - Collection of  (VTMX) TimeSeries  Min/Max/Mean -  MultiPointTimeSeriesObservation</t>
  </si>
  <si>
    <t>https://erddap.emodnet-physics.eu/erddap/tabledap/EP_ERD_INT_VTMX_AL_TS_MINMAXMEAN</t>
  </si>
  <si>
    <t>(VTMX) TimeSeries Min/Max/Mean. EMODnet Physics data from a local source.</t>
  </si>
  <si>
    <t>2021-09-26T03:30:00Z</t>
  </si>
  <si>
    <t>EP_ERD_INT_VTMX_AL_TS_NRT</t>
  </si>
  <si>
    <t>EMODnet Physics - Collection of Maximum Wave Period (Tmax) (VTMX) TimeSeries -  MultiPointTimeSeriesObservation</t>
  </si>
  <si>
    <t>https://erddap.emodnet-physics.eu/erddap/tabledap/EP_ERD_INT_VTMX_AL_TS_NRT</t>
  </si>
  <si>
    <t>Maximum Wave Period (Tmax) (VTMX) TimeSeries. EMODnet Physics data from a local source.</t>
  </si>
  <si>
    <t>1996-11-19T15:00:00Z</t>
  </si>
  <si>
    <t>2021-09-26T23:50:00Z</t>
  </si>
  <si>
    <t>EP_ERD_INT_VTPK_AL_TS_MINMAXMEAN</t>
  </si>
  <si>
    <t>EMODnet Physics - Collection of  (VTPK) TimeSeries  Min/Max/Mean -  MultiPointTimeSeriesObservation</t>
  </si>
  <si>
    <t>https://erddap.emodnet-physics.eu/erddap/tabledap/EP_ERD_INT_VTPK_AL_TS_MINMAXMEAN</t>
  </si>
  <si>
    <t>(VTPK) TimeSeries Min/Max/Mean. EMODnet Physics data from a local source.</t>
  </si>
  <si>
    <t>2021-09-28T13:00:00Z</t>
  </si>
  <si>
    <t>EP_ERD_INT_VTPK_AL_TS_NRT</t>
  </si>
  <si>
    <t>EMODnet Physics - Collection of Wave Period At Spectral Peak / Peak Period (Tp) (VTPK) TimeSeries -  MultiPointTimeSeriesObservation</t>
  </si>
  <si>
    <t>https://erddap.emodnet-physics.eu/erddap/tabledap/EP_ERD_INT_VTPK_AL_TS_NRT</t>
  </si>
  <si>
    <t>Wave Period At Spectral Peak / Peak Period (Tp) (VTPK) TimeSeries. EMODnet Physics data from a local source.</t>
  </si>
  <si>
    <t>EP_ERD_INT_VTZA_AL_TS_MINMAXMEAN</t>
  </si>
  <si>
    <t>EMODnet Physics - Collection of  (VTZA) TimeSeries  Min/Max/Mean -  MultiPointTimeSeriesObservation</t>
  </si>
  <si>
    <t>https://erddap.emodnet-physics.eu/erddap/tabledap/EP_ERD_INT_VTZA_AL_TS_MINMAXMEAN</t>
  </si>
  <si>
    <t>(VTZA) TimeSeries Min/Max/Mean. EMODnet Physics data from a local source.</t>
  </si>
  <si>
    <t>2021-09-27T07:30:00Z</t>
  </si>
  <si>
    <t>EP_ERD_INT_VTZA_AL_TS_NRT</t>
  </si>
  <si>
    <t>EMODnet Physics - Collection of Average Zero Crossing Wave Period (Tz) (VTZA) TimeSeries -  MultiPointTimeSeriesObservation</t>
  </si>
  <si>
    <t>https://erddap.emodnet-physics.eu/erddap/tabledap/EP_ERD_INT_VTZA_AL_TS_NRT</t>
  </si>
  <si>
    <t>Average Zero Crossing Wave Period (Tz) (VTZA) TimeSeries. EMODnet Physics data from a local source.</t>
  </si>
  <si>
    <t>EP_ERD_INT_VTZM_AL_TS_MINMAXMEAN</t>
  </si>
  <si>
    <t>EMODnet Physics - Collection of  (VTZM) TimeSeries  Min/Max/Mean -  MultiPointTimeSeriesObservation</t>
  </si>
  <si>
    <t>https://erddap.emodnet-physics.eu/erddap/tabledap/EP_ERD_INT_VTZM_AL_TS_MINMAXMEAN</t>
  </si>
  <si>
    <t>(VTZM) TimeSeries Min/Max/Mean. EMODnet Physics data from a local source.</t>
  </si>
  <si>
    <t>1985-01-14T08:00:00Z</t>
  </si>
  <si>
    <t>2021-09-22T10:10:00Z</t>
  </si>
  <si>
    <t>EP_ERD_INT_VTZM_AL_TS_NRT</t>
  </si>
  <si>
    <t>EMODnet Physics - Collection of Period Of The Highest Wave (VTZM) TimeSeries -  MultiPointTimeSeriesObservation</t>
  </si>
  <si>
    <t>https://erddap.emodnet-physics.eu/erddap/tabledap/EP_ERD_INT_VTZM_AL_TS_NRT</t>
  </si>
  <si>
    <t>Period Of The Highest Wave (VTZM) TimeSeries. EMODnet Physics data from a local source.</t>
  </si>
  <si>
    <t>2021-09-27T11:00:00Z</t>
  </si>
  <si>
    <t>EP_ERD_INT_VZMX_AL_TS_MINMAXMEAN</t>
  </si>
  <si>
    <t>EMODnet Physics - Collection of  (VZMX) TimeSeries  Min/Max/Mean -  MultiPointTimeSeriesObservation</t>
  </si>
  <si>
    <t>https://erddap.emodnet-physics.eu/erddap/tabledap/EP_ERD_INT_VZMX_AL_TS_MINMAXMEAN</t>
  </si>
  <si>
    <t>(VZMX) TimeSeries Min/Max/Mean. EMODnet Physics data from a local source.</t>
  </si>
  <si>
    <t>2021-09-29T07:00:00Z</t>
  </si>
  <si>
    <t>EP_ERD_INT_VZMX_AL_TS_NRT</t>
  </si>
  <si>
    <t>EMODnet Physics - Collection of Maximum Zero Crossing Wave Height (Hmax) (VZMX) TimeSeries -  MultiPointTimeSeriesObservation</t>
  </si>
  <si>
    <t>https://erddap.emodnet-physics.eu/erddap/tabledap/EP_ERD_INT_VZMX_AL_TS_NRT</t>
  </si>
  <si>
    <t>Maximum Zero Crossing Wave Height (Hmax) (VZMX) TimeSeries. EMODnet Physics data from a local source.</t>
  </si>
  <si>
    <t>EP_ERD_INT_WBFO_AL_TS_MINMAXMEAN</t>
  </si>
  <si>
    <t>EMODnet Physics - Collection of  (WBFO) TimeSeries  Min/Max/Mean -  MultiPointTimeSeriesObservation</t>
  </si>
  <si>
    <t>https://erddap.emodnet-physics.eu/erddap/tabledap/EP_ERD_INT_WBFO_AL_TS_MINMAXMEAN</t>
  </si>
  <si>
    <t>(WBFO) TimeSeries Min/Max/Mean. EMODnet Physics data from a local source.</t>
  </si>
  <si>
    <t>1972-11-01T07:00:00Z</t>
  </si>
  <si>
    <t>EP_ERD_INT_WBFO_AL_TS_NRT</t>
  </si>
  <si>
    <t>EMODnet Physics - Collection of Beaufort Wind Force (WBFO) TimeSeries -  MultiPointTimeSeriesObservation</t>
  </si>
  <si>
    <t>https://erddap.emodnet-physics.eu/erddap/tabledap/EP_ERD_INT_WBFO_AL_TS_NRT</t>
  </si>
  <si>
    <t>Beaufort Wind Force (WBFO) TimeSeries. EMODnet Physics data from a local source.</t>
  </si>
  <si>
    <t>1972-11-30T19:00:00Z</t>
  </si>
  <si>
    <t>EP_ERD_INT_WDIR_AL_TS_MINMAXMEAN</t>
  </si>
  <si>
    <t>EMODnet Physics - Collection of (WDIR) TimeSeries  Min/Max/Mean -  MultiPointTimeSeriesObservation</t>
  </si>
  <si>
    <t>https://erddap.emodnet-physics.eu/erddap/tabledap/EP_ERD_INT_WDIR_AL_TS_MINMAXMEAN</t>
  </si>
  <si>
    <t>(WDIR) TimeSeries Min/Max/Mean. EMODnet Physics data from a local source.</t>
  </si>
  <si>
    <t>2021-10-01T00:00:00Z</t>
  </si>
  <si>
    <t>EP_ERD_INT_WDIR_AL_TS_NRT</t>
  </si>
  <si>
    <t>EMODnet Physics - Collection of Wind From Direction Relative True North (WDIR) TimeSeries -  MultiPointTimeSeriesObservation</t>
  </si>
  <si>
    <t>https://erddap.emodnet-physics.eu/erddap/tabledap/EP_ERD_INT_WDIR_AL_TS_NRT</t>
  </si>
  <si>
    <t>Wind From Direction Relative True North (WDIR) TimeSeries. EMODnet Physics data from a local source.</t>
  </si>
  <si>
    <t>2021-10-05T06:00:01Z</t>
  </si>
  <si>
    <t>EP_ERD_INT_WETT_AL_TS_MINMAXMEAN</t>
  </si>
  <si>
    <t>EMODnet Physics - Collection of  (WETT) TimeSeries  Min/Max/Mean -  MultiPointTimeSeriesObservation</t>
  </si>
  <si>
    <t>https://erddap.emodnet-physics.eu/erddap/tabledap/EP_ERD_INT_WETT_AL_TS_MINMAXMEAN</t>
  </si>
  <si>
    <t>(WETT) TimeSeries Min/Max/Mean. EMODnet Physics data from a local source.</t>
  </si>
  <si>
    <t>2013-01-26T07:42:22Z</t>
  </si>
  <si>
    <t>2021-06-16T02:08:06Z</t>
  </si>
  <si>
    <t>EP_ERD_INT_WETT_AL_TS_NRT</t>
  </si>
  <si>
    <t>EMODnet Physics - Collection of Air Temperature In Wet Bulb (WETT) TimeSeries -  MultiPointTimeSeriesObservation</t>
  </si>
  <si>
    <t>https://erddap.emodnet-physics.eu/erddap/tabledap/EP_ERD_INT_WETT_AL_TS_NRT</t>
  </si>
  <si>
    <t>Air Temperature In Wet Bulb (WETT) TimeSeries. EMODnet Physics data from a local source.</t>
  </si>
  <si>
    <t>2013-01-01T00:00:50Z</t>
  </si>
  <si>
    <t>2021-06-16T02:09:21Z</t>
  </si>
  <si>
    <t>EP_ERD_INT_WSPD_AL_TS_MINMAXMEAN</t>
  </si>
  <si>
    <t>EMODnet Physics - Collection of  (WSPD) TimeSeries  Min/Max/Mean -  MultiPointTimeSeriesObservation</t>
  </si>
  <si>
    <t>https://erddap.emodnet-physics.eu/erddap/tabledap/EP_ERD_INT_WSPD_AL_TS_MINMAXMEAN</t>
  </si>
  <si>
    <t>(WSPD) TimeSeries Min/Max/Mean. EMODnet Physics data from a local source.</t>
  </si>
  <si>
    <t>2021-10-02T15:00:02Z</t>
  </si>
  <si>
    <t>EP_ERD_INT_WSPD_AL_TS_NRT</t>
  </si>
  <si>
    <t>EMODnet Physics - Collection of Horizontal Wind Speed (WSPD) TimeSeries -  MultiPointTimeSeriesObservation</t>
  </si>
  <si>
    <t>https://erddap.emodnet-physics.eu/erddap/tabledap/EP_ERD_INT_WSPD_AL_TS_NRT</t>
  </si>
  <si>
    <t>Horizontal Wind Speed (WSPD) TimeSeries. EMODnet Physics data from a local source.</t>
  </si>
  <si>
    <t>EP_ERD_INT_WSPE_AL_TS_MINMAXMEAN</t>
  </si>
  <si>
    <t>EMODnet Physics - Collection of  (WSPE) TimeSeries  Min/Max/Mean -  MultiPointTimeSeriesObservation</t>
  </si>
  <si>
    <t>https://erddap.emodnet-physics.eu/erddap/tabledap/EP_ERD_INT_WSPE_AL_TS_MINMAXMEAN</t>
  </si>
  <si>
    <t>(WSPE) TimeSeries Min/Max/Mean. EMODnet Physics data from a local source.</t>
  </si>
  <si>
    <t>1993-07-26T12:00:00Z</t>
  </si>
  <si>
    <t>EP_ERD_INT_WSPE_AL_TS_NRT</t>
  </si>
  <si>
    <t>EMODnet Physics - Collection of West-east Wind Component (WSPE) TimeSeries -  MultiPointTimeSeriesObservation</t>
  </si>
  <si>
    <t>https://erddap.emodnet-physics.eu/erddap/tabledap/EP_ERD_INT_WSPE_AL_TS_NRT</t>
  </si>
  <si>
    <t>West-east Wind Component (WSPE) TimeSeries. EMODnet Physics data from a local source.</t>
  </si>
  <si>
    <t>2021-09-30T12:00:00Z</t>
  </si>
  <si>
    <t>EP_ERD_INT_WSPN_AL_TS_MINMAXMEAN</t>
  </si>
  <si>
    <t>EMODnet Physics - Collection of  (WSPN) TimeSeries  Min/Max/Mean -  MultiPointTimeSeriesObservation</t>
  </si>
  <si>
    <t>https://erddap.emodnet-physics.eu/erddap/tabledap/EP_ERD_INT_WSPN_AL_TS_MINMAXMEAN</t>
  </si>
  <si>
    <t>(WSPN) TimeSeries Min/Max/Mean. EMODnet Physics data from a local source.</t>
  </si>
  <si>
    <t>1993-07-30T12:00:00Z</t>
  </si>
  <si>
    <t>2021-09-29T23:30:00Z</t>
  </si>
  <si>
    <t>EP_ERD_INT_WSPN_AL_TS_NRT</t>
  </si>
  <si>
    <t>EMODnet Physics - Collection of South-north Wind Component (WSPN) TimeSeries -  MultiPointTimeSeriesObservation</t>
  </si>
  <si>
    <t>https://erddap.emodnet-physics.eu/erddap/tabledap/EP_ERD_INT_WSPN_AL_TS_NRT</t>
  </si>
  <si>
    <t>South-north Wind Component (WSPN) TimeSeries. EMODnet Physics data from a local source.</t>
  </si>
  <si>
    <t>EP_ERD_INT_WTODIR_AL_TS_MINMAXMEAN</t>
  </si>
  <si>
    <t>EMODnet Physics - Collection of (WTODIR) TimeSeries  Min/Max/Mean -  MultiPointTimeSeriesObservation</t>
  </si>
  <si>
    <t>https://erddap.emodnet-physics.eu/erddap/tabledap/EP_ERD_INT_WTODIR_AL_TS_MINMAXMEAN</t>
  </si>
  <si>
    <t>(WTODIR) TimeSeries Min/Max/Mean. EMODnet Physics data from a local source.</t>
  </si>
  <si>
    <t>1993-07-01T00:00:00Z</t>
  </si>
  <si>
    <t>EP_ERD_INT_WTODIR_AL_TS_NRT</t>
  </si>
  <si>
    <t>EMODnet Physics - Collection of Wind To Direction Relative True North (WTODIR) TimeSeries -  MultiPointTimeSeriesObservation</t>
  </si>
  <si>
    <t>https://erddap.emodnet-physics.eu/erddap/tabledap/EP_ERD_INT_WTODIR_AL_TS_NRT</t>
  </si>
  <si>
    <t>Wind To Direction Relative True North (WTODIR) TimeSeries. EMODnet Physics data from a local source.</t>
  </si>
  <si>
    <t>EP_ERD_L2A_PSAL_GL_PR_NT_GLO</t>
  </si>
  <si>
    <t>EMODnet Physics - Collection of Practical Salinity (PSAL) Profiles from Gliders -  MultiPointProfileObservation</t>
  </si>
  <si>
    <t>https://erddap.emodnet-physics.eu/erddap/tabledap/EP_ERD_L2A_PSAL_GL_PR_NT_GLO</t>
  </si>
  <si>
    <t>Practical Salinity (PSAL) Profiles from Gliders. EMODnet Physics data from a local source.</t>
  </si>
  <si>
    <t>EP_ERD_L2A_PSAL_MO_PR_NT_GLO</t>
  </si>
  <si>
    <t>EMODnet Physics - Collection of Practical Salinity (PSAL) Profiles from Mooring -  MultiPointProfileObservation</t>
  </si>
  <si>
    <t>https://erddap.emodnet-physics.eu/erddap/tabledap/EP_ERD_L2A_PSAL_MO_PR_NT_GLO</t>
  </si>
  <si>
    <t>Practical Salinity (PSAL) Profiles from Mooring. EMODnet Physics data from a local source.</t>
  </si>
  <si>
    <t>2013-06-17T04:04:37Z</t>
  </si>
  <si>
    <t>2015-03-20T04:05:07Z</t>
  </si>
  <si>
    <t>EP_ERD_L2A_PSAL_PF_PR_NT_GLO</t>
  </si>
  <si>
    <t>EMODnet Physics - Collection of Practical Salinity (PSAL) Profiles from Argo/Profilers -  MultiPointProfileObservation</t>
  </si>
  <si>
    <t>https://erddap.emodnet-physics.eu/erddap/tabledap/EP_ERD_L2A_PSAL_PF_PR_NT_GLO</t>
  </si>
  <si>
    <t>Practical Salinity (PSAL) Profiles from Argo/Profilers. EMODnet Physics data from a local source.</t>
  </si>
  <si>
    <t>2021-10-02T07:14:00Z</t>
  </si>
  <si>
    <t>EP_ERD_L2A_PSAL_XB_PR_NT_GLO</t>
  </si>
  <si>
    <t>EMODnet Physics - Collection of Practical Salinity (PSAL) Profiles from XBT -  MultiPointProfileObservation</t>
  </si>
  <si>
    <t>https://erddap.emodnet-physics.eu/erddap/tabledap/EP_ERD_L2A_PSAL_XB_PR_NT_GLO</t>
  </si>
  <si>
    <t>Practical Salinity (PSAL) Profiles from XBT. EMODnet Physics data from a local source.</t>
  </si>
  <si>
    <t>1992-12-06T06:51:00Z</t>
  </si>
  <si>
    <t>2021-08-31T10:43:03Z</t>
  </si>
  <si>
    <t>EP_ERD_L2A_TEMP_GL_PR_NT_GLO</t>
  </si>
  <si>
    <t>EMODnet Physics - Collection of Sea Temperature (TEMP) Profiles from Gliders - MultiPointProfileObservation</t>
  </si>
  <si>
    <t>https://erddap.emodnet-physics.eu/erddap/tabledap/EP_ERD_L2A_TEMP_GL_PR_NT_GLO</t>
  </si>
  <si>
    <t>Sea Temperature (TEMP) Profiles from Gliders. EMODnet Physics data from a local source.</t>
  </si>
  <si>
    <t>EP_ERD_L2A_TEMP_MO_PR_NT_GLO</t>
  </si>
  <si>
    <t>EMODnet Physics - Collection of Sea Temperature (TEMP) Profiles from Mooring - MultiPointProfileObservation</t>
  </si>
  <si>
    <t>https://erddap.emodnet-physics.eu/erddap/tabledap/EP_ERD_L2A_TEMP_MO_PR_NT_GLO</t>
  </si>
  <si>
    <t>Sea Temperature (TEMP) Profiles from Mooring. EMODnet Physics data from a local source.</t>
  </si>
  <si>
    <t>2019-03-06T00:30:00Z</t>
  </si>
  <si>
    <t>EP_ERD_L2A_TEMP_PF_PR_NT_GLO</t>
  </si>
  <si>
    <t>EMODnet Physics - Collection of Sea Temperature (TEMP) Profiles from Argo/Profilers - MultiPointProfileObservation</t>
  </si>
  <si>
    <t>https://erddap.emodnet-physics.eu/erddap/tabledap/EP_ERD_L2A_TEMP_PF_PR_NT_GLO</t>
  </si>
  <si>
    <t>Sea Temperature (TEMP) Profiles from Argo/Profilers. EMODnet Physics data from a local source.</t>
  </si>
  <si>
    <t>EP_ERD_L2A_TEMP_XB_PR_NT_GLO</t>
  </si>
  <si>
    <t>EMODnet Physics - Collection of Sea Temperature (TEMP) Profiles from XBT - MultiPointProfileObservation</t>
  </si>
  <si>
    <t>https://erddap.emodnet-physics.eu/erddap/tabledap/EP_ERD_L2A_TEMP_XB_PR_NT_GLO</t>
  </si>
  <si>
    <t>Sea Temperature (TEMP) Profiles from XBT. EMODnet Physics data from a local source.</t>
  </si>
  <si>
    <t>1970-03-16T12:00:00Z</t>
  </si>
  <si>
    <t>2021-10-02T14:35:00Z</t>
  </si>
  <si>
    <t>RVFL</t>
  </si>
  <si>
    <t>EP_ERD_LAM_RVFL_RF_TS_PRX</t>
  </si>
  <si>
    <t>CoLab + Atlantic</t>
  </si>
  <si>
    <t>EMODnet Physics  River Proxy, Institution - CoLab +Atlantic</t>
  </si>
  <si>
    <t>https://erddap.emodnet-physics.eu/erddap/tabledap/EP_ERD_LAM_RVFL_RF_TS_PRX</t>
  </si>
  <si>
    <t>EP_ERD_MEO_ALLP_AL_PP_GLO</t>
  </si>
  <si>
    <t>MEOP</t>
  </si>
  <si>
    <t>EMODnet Physics - Collection of MEOP - Marine Mammals - CTD data -  MultiPointProfileObservation</t>
  </si>
  <si>
    <t>https://erddap.emodnet-physics.eu/erddap/tabledap/EP_ERD_MEO_ALLP_AL_PP_GLO</t>
  </si>
  <si>
    <t>Marine mammals time-series data data from a local source.</t>
  </si>
  <si>
    <t>2004-01-27T11:49:00Z</t>
  </si>
  <si>
    <t>2018-01-14T23:00:00Z</t>
  </si>
  <si>
    <t>EP_ERD_SLD_ANTA_AL_PP_019</t>
  </si>
  <si>
    <t>Saildrone</t>
  </si>
  <si>
    <t>EMODnet Physics - Collection of Saildrone Antarctica Circumnavigation Surface Data</t>
  </si>
  <si>
    <t>https://erddap.emodnet-physics.eu/erddap/tabledap/EP_ERD_SLD_ANTA_AL_PP_019</t>
  </si>
  <si>
    <t>Saildrone Antarctica Circumnavigation Surface Data. Saildrone data from a local source.</t>
  </si>
  <si>
    <t>2019-01-19T04:00:00Z</t>
  </si>
  <si>
    <t>2019-08-03T04:30:00Z</t>
  </si>
  <si>
    <t>EP_ERD_SLD_ATME_AL_PP_573</t>
  </si>
  <si>
    <t>EMODnet Physics - Collection of Saildrone Atlantic Ocean to Mediterranean (ATL2MED) SD-1053 Real-Time-Data</t>
  </si>
  <si>
    <t>https://erddap.emodnet-physics.eu/erddap/tabledap/EP_ERD_SLD_ATME_AL_PP_573</t>
  </si>
  <si>
    <t>Saildrone Atlantic Ocean to Mediterranean (ATL2MED) SD-1053 Sea Real-Time-Data. Saildrone data from a local source.</t>
  </si>
  <si>
    <t>2019-10-16T22:00:00Z</t>
  </si>
  <si>
    <t>2020-07-17T11:59:00Z</t>
  </si>
  <si>
    <t>EP_ERD_SLD_ATME_AL_PP_955</t>
  </si>
  <si>
    <t>EMODnet Physics - Collection of Saildrone Atlantic Ocean to Mediterranean (ATL2MED) SD-1030 Real-Time-Data</t>
  </si>
  <si>
    <t>https://erddap.emodnet-physics.eu/erddap/tabledap/EP_ERD_SLD_ATME_AL_PP_955</t>
  </si>
  <si>
    <t>Saildrone Atlantic Ocean to Mediterranean (ATL2MED) SD-1030 Sea Real-Time-Data. Saildrone data from a local source.</t>
  </si>
  <si>
    <t>EP_ERD_SLD_GSTR_AL_PP_019</t>
  </si>
  <si>
    <t>EMODnet Physics - Collection of Saildrone Gulf Stream 2019 Near-Real-Time Mission Data</t>
  </si>
  <si>
    <t>https://erddap.emodnet-physics.eu/erddap/tabledap/EP_ERD_SLD_GSTR_AL_PP_019</t>
  </si>
  <si>
    <t>Saildrone Gulf Stream 2019 Near-Real-Time Mission Data.  Saildrone data from a local source</t>
  </si>
  <si>
    <t>2019-01-30T00:00:00Z</t>
  </si>
  <si>
    <t>2019-02-25T23:55:00Z</t>
  </si>
  <si>
    <t>EP_ERD_SOO_BIOA_NN_NN_J18</t>
  </si>
  <si>
    <t>Virginia Institute of Marine Science</t>
  </si>
  <si>
    <t>ASPeCt-Bio: Chlorophyll a in Antarctic sea ice from historical ice core dataset</t>
  </si>
  <si>
    <t>https://erddap.emodnet-physics.eu/erddap/tabledap/EP_ERD_SOO_BIOA_NN_NN_J18</t>
  </si>
  <si>
    <t>ASPeCt-Bio: Chlorophyll a in Antarctic sea ice from historical ice core dataset. Virginia Institute of Marine Science data from a local source.</t>
  </si>
  <si>
    <t>EP_TDS_SDN_TEMP_XX_GR_CLI_ARCTIC</t>
  </si>
  <si>
    <t>Institute of Marine Research, Norwegian Marine Data Centre</t>
  </si>
  <si>
    <t>EMODnet Physics - Arctic Sea Surface Temperature Climatology (1900-2014) - GridSeriesObservation - based on the SeaDataNet aggregated dataset</t>
  </si>
  <si>
    <t>No comment. Institute of Marine Research, Norwegian Marine Data Centre data from a local source.</t>
  </si>
  <si>
    <t>1957-01-16T00:00:00Z</t>
  </si>
  <si>
    <t>1957-12-16T00:00:00Z</t>
  </si>
  <si>
    <t>EP_TDS_SDN_TEMP_XX_GR_CLI_ATLANTIC</t>
  </si>
  <si>
    <t>University of Liege, GeoHydrodynamics and Environment Research</t>
  </si>
  <si>
    <t>EMODnet Physics - Atlantic Sea Surface Temperature Climatology (1900-2014) - GridSeriesObservation - based on the SeaDataNet aggregated dataset</t>
  </si>
  <si>
    <t>No comment. University of Liege, GeoHydrodynamics and Environment Research data from a local source.</t>
  </si>
  <si>
    <t>ERD_EP_CURR_DNS</t>
  </si>
  <si>
    <t>EMODnet Physics - CURRENTS YEARLY RECORDING DENSITY</t>
  </si>
  <si>
    <t>1901-01-01T00:00:00Z</t>
  </si>
  <si>
    <t>2021-01-01T00:00:00Z</t>
  </si>
  <si>
    <t>ERD_EP_PSAL_ANO_10Y</t>
  </si>
  <si>
    <t>EMODnet Physics - SALINITY ANOMALY 10 YEARS</t>
  </si>
  <si>
    <t>1990-06-30T00:00:00Z</t>
  </si>
  <si>
    <t>2019-06-30T00:00:00Z</t>
  </si>
  <si>
    <t>ERD_EP_PSAL_ANO_20Y</t>
  </si>
  <si>
    <t>EMODnet Physics - SALINITY ANOMALY 20 YEARS</t>
  </si>
  <si>
    <t>ERD_EP_PSAL_ANO_30Y</t>
  </si>
  <si>
    <t>EMODnet Physics - SALINITY ANOMALY 30 YEARS</t>
  </si>
  <si>
    <t>ERD_EP_PSAL_DNS</t>
  </si>
  <si>
    <t>EMODnet Physics - SALINITY YEARLY RECORDING DENSITY</t>
  </si>
  <si>
    <t>ERD_EP_RVFL_DNS</t>
  </si>
  <si>
    <t>EMODnet Physics - RIVER FLOW YEARLY RECORDING DENSITY</t>
  </si>
  <si>
    <t>ERD_EP_SLEV_DNS</t>
  </si>
  <si>
    <t>EMODnet Physics - SEA LEVEL YEARLY RECORDING DENSITY</t>
  </si>
  <si>
    <t>ERD_EP_TEMP_ANO_10Y</t>
  </si>
  <si>
    <t>EMODnet Physics - TEMPERATURE ANOMALY 10 YEARS</t>
  </si>
  <si>
    <t>ERD_EP_TEMP_ANO_20Y</t>
  </si>
  <si>
    <t>EMODnet Physics - TEMPERATURE ANOMALY 20 YEARS</t>
  </si>
  <si>
    <t>ERD_EP_TEMP_ANO_30Y</t>
  </si>
  <si>
    <t>EMODnet Physics - TEMPERATURE ANOMALY 30 YEARS</t>
  </si>
  <si>
    <t>ERD_EP_TEMP_DNS</t>
  </si>
  <si>
    <t>EMODnet Physics - TEMPERATURE YEARLY RECORDING DENSITY</t>
  </si>
  <si>
    <t>ERD_EP_WAVE_DNS</t>
  </si>
  <si>
    <t>EMODnet Physics - WAVE YEARLY RECORDING DENSITY</t>
  </si>
  <si>
    <t>1972-01-01T00:00:00Z</t>
  </si>
  <si>
    <t>ERD_EP_WIND_DNS</t>
  </si>
  <si>
    <t>EMODnet Physics - WIND YEARLY RECORDING DENSITY</t>
  </si>
  <si>
    <t>EMODnet Physics - WINDR YEARLY RECORDING DENSITY</t>
  </si>
  <si>
    <t>GLODAPv2_2016b_CMEMS</t>
  </si>
  <si>
    <t>Bjerknes Centre for Climate Research</t>
  </si>
  <si>
    <t>Global Ocean Data Analysis Project for Carbon (GLODAP)</t>
  </si>
  <si>
    <t>1 X 1 global mapped field of temperature from the GLODAPv2 data product. Mapping is performed using the DIVA software (Troupin et al., 2012). Error fields are calculated using the clever poor mans error calculation method in DIVA (Beckers et al., 2014). The error fields represent the mapping error only, and does not include measurement or calculation uncertainties in the input data.</t>
  </si>
  <si>
    <t>2020-01-01T00:00:00Z</t>
  </si>
  <si>
    <t>GLODAPv2_2021</t>
  </si>
  <si>
    <t>GLODAP</t>
  </si>
  <si>
    <t>Global Ocean Data Analysis Project (GLODAP) v2.2021</t>
  </si>
  <si>
    <t>https://erddap.emodnet-physics.eu/erddap/tabledap/GLODAPv2_2021</t>
  </si>
  <si>
    <t>The Global Ocean Data Analysis Project (GLODAP) is a synthesis activity for ocean surface to bottom biogeochemical data collected through chemical analysis of water samples. Data for 12 core variables (salinity, oxygen, phosphate, nitrate, silicate, dissolved inorganic carbon, total alkalinity, pH, CFC-11, CFC-12, CFC-113 and CCl4) are subjected to primary and secondary quality control to identify outliers and correct for measurement biases.</t>
  </si>
  <si>
    <t>1972-07-24T00:00:00Z</t>
  </si>
  <si>
    <t>2020-01-22T04:29:00Z</t>
  </si>
  <si>
    <t>GRDC_MEAN_MONTHLY_DISCHARGE</t>
  </si>
  <si>
    <t>GRDC</t>
  </si>
  <si>
    <t>GRDC MEAN MONTHLY DISCHARGE (MQ)</t>
  </si>
  <si>
    <t>https://erddap.emodnet-physics.eu/erddap/tabledap/GRDC_MEAN_MONTHLY_DISCHARGE</t>
  </si>
  <si>
    <t>GRDC Mean Monthly Discharge (mq). GRDC data from a local source.</t>
  </si>
  <si>
    <t>1806-01-01T00:00:00Z</t>
  </si>
  <si>
    <t>2019-04-01T00:00:00Z</t>
  </si>
  <si>
    <t>HFR_COSYNA_BUES</t>
  </si>
  <si>
    <t>Helmholtz Zentrum Geesthacht</t>
  </si>
  <si>
    <t>HFR Near Real Time In Situ Surface Ocean Radial Velocity - COSYNA BUES</t>
  </si>
  <si>
    <t>The data set consists of maps of radial velocity of the sea water surface current collected at Busum (BUSU) site in the German Bight (North Sea). Data are averaged over a time interval of 20 minutes. High Frequency (HF)-RADAR measurements of ocean velocity are radial in direction relative to the radar location and representative of the upper 0.3-2.5 meters of the ocean.</t>
  </si>
  <si>
    <t>2021-09-15T14:00:00Z</t>
  </si>
  <si>
    <t>HFR_COSYNA_Total</t>
  </si>
  <si>
    <t>HFR Near Real Time In Situ Surface Ocean Total Velocity - COSYNA</t>
  </si>
  <si>
    <t>The data set consists of maps of total velocity of the surface currents in the German Bight. Surface ocean velocities estimated by High Frequency (HF) Radar are representative of the upper 0.3-2.5 meters of the ocean.</t>
  </si>
  <si>
    <t>2019-10-22T15:00:00Z</t>
  </si>
  <si>
    <t>2021-09-15T13:19:00Z</t>
  </si>
  <si>
    <t>HFR_DeltaEbro_ALFA</t>
  </si>
  <si>
    <t>PUERTOS DEL ESTADO</t>
  </si>
  <si>
    <t>HFR Near Real Time In Situ Surface Ocean Radial Velocity - DeltaEbro ALFA</t>
  </si>
  <si>
    <t>The data set consists of maps of radial velocity of the sea water surface current collected at Alfacada (ALFA) site in the Ebro River Delta (NE Spain). Data are averaged over a time interval of 1 hour around the cardinal hour. High Frequency (HF)-RADAR measurements of ocean velocity are radial in direction relative to the radar location and representative of the upper 0.3-2.5 meters of the ocean.</t>
  </si>
  <si>
    <t>2019-11-20T23:00:00Z</t>
  </si>
  <si>
    <t>2021-10-03T11:00:00Z</t>
  </si>
  <si>
    <t>HFR_DeltaEbro_SALO</t>
  </si>
  <si>
    <t>HFR Near Real Time In Situ Surface Ocean Radial Velocity - DeltaEbro SALO</t>
  </si>
  <si>
    <t>The data set consists of maps of radial velocity of the sea water surface current collected at Salou (SALO) site in the Ebro River Delta (NE Spain). Data are averaged over a time interval of 1 hour around the cardinal hour. High Frequency (HF)-RADAR measurements of ocean velocity are radial in direction relative to the radar location and representative of the upper 0.3-2.5 meters of the ocean.</t>
  </si>
  <si>
    <t>HFR_DeltaEbro_Total</t>
  </si>
  <si>
    <t>HFR Near Real Time In Situ Surface Ocean Total Velocity - DeltaEbro</t>
  </si>
  <si>
    <t>The data set consists of maps of total velocity of the surface current in the in Ebro River Delta (SE Spain) averaged over a time interval of 1 hour around the cardinal hour. Surface ocean velocities estimated by High Frequency (HF) Radar are representative of the upper 0.3-2.5 meters of the ocean.</t>
  </si>
  <si>
    <t>2021-10-03T23:00:00Z</t>
  </si>
  <si>
    <t>HFR_EUSKOOS_HIGE</t>
  </si>
  <si>
    <t>AZTI</t>
  </si>
  <si>
    <t>HFR Near Real Time In Situ Surface Ocean Radial Velocity - EUSKOOS HIGE</t>
  </si>
  <si>
    <t>The data set consists of maps of radial velocity of the sea water surface current collected at Higer (HIGE) site in the Southeastern Bay of Biscay. Data are averaged over a time interval of 1 hour around the cardinal hour. High Frequency (HF)-RADAR measurements of ocean velocity are radial in direction relative to the radar location and representative of the upper 0.3-2.5 meters of the ocean.</t>
  </si>
  <si>
    <t>2019-04-13T01:00:00Z</t>
  </si>
  <si>
    <t>2019-12-27T22:00:00Z</t>
  </si>
  <si>
    <t>HFR_EUSKOOS_MATX</t>
  </si>
  <si>
    <t>HFR Near Real Time In Situ Surface Ocean Radial Velocity - EUSKOOS MATX</t>
  </si>
  <si>
    <t>The data set consists of maps of radial velocity of the sea water surface current collected at Cabo Matxixako (MATX) site in the Southeastern Bay of Biscay. Data are averaged over a time interval of 1 hour around the cardinal hour. High Frequency (HF)-RADAR measurements of ocean velocity are radial in direction relative to the radar location and representative of the upper 0.3-2.5 meters of the ocean.</t>
  </si>
  <si>
    <t>2019-12-31T20:00:00Z</t>
  </si>
  <si>
    <t>HFR_EUSKOOS_Total</t>
  </si>
  <si>
    <t>HFR Near Real Time In Situ Surface Ocean Total Velocity - EUSKOOS</t>
  </si>
  <si>
    <t>The data set consists of maps of total velocity of the surface current averaged over a time interval of 1 hour around the cardinal hour. Surface ocean velocities estimated by High Frequency (HF) Radar are representative of the upper 0.3-2.5 meters of the ocean. The main objective of near real time processing is to produce the best product from available data at the time of processing. Total velocities are derived using least square fit that maps radial velocities measured from individual sites onto a cartesian grid. The final product is a map of the horizontal components of the ocean currents on a regular grid in the area of overlap of two or more radar stations.</t>
  </si>
  <si>
    <t>2021-09-02T05:00:00Z</t>
  </si>
  <si>
    <t>HFR_Finnmark_BERL</t>
  </si>
  <si>
    <t>Norwegian Meteorological Institute</t>
  </si>
  <si>
    <t>HFR Near Real Time In Situ Surface Ocean Radial Velocity - Finnmark BERL</t>
  </si>
  <si>
    <t>The data set consists of maps of radial velocity of the sea water surface current collected at Berlevag (BERL) site along the coast of Finnmark. Data are averaged over a time interval of 1 hour around the cardinal hour. High Frequency (HF)-RADAR measurements of ocean velocity are radial in direction relative to the radar location and representative of the upper 0.3-2.5 meters of the ocean.</t>
  </si>
  <si>
    <t>2019-10-28T00:00:00Z</t>
  </si>
  <si>
    <t>HFR_Finnmark_Total</t>
  </si>
  <si>
    <t>HFR Near Real Time In Situ Surface Ocean Total Velocity - Finnmark</t>
  </si>
  <si>
    <t>The data set consists of maps of total velocity of the surface current along the Finnmark coast averaged over a time interval of 1 hour around the cardinal hour. Surface ocean velocities estimated by High Frequency (HF) Radar are representative of the upper 0.3-2.5 meters of the ocean.</t>
  </si>
  <si>
    <t>2020-09-21T01:00:00Z</t>
  </si>
  <si>
    <t>HFR_Galicia_PRIO</t>
  </si>
  <si>
    <t>INTECMAR - Xunta de Galicia</t>
  </si>
  <si>
    <t>HFR Near Real Time In Situ Surface Ocean Radial Velocity - Galicia PRIO</t>
  </si>
  <si>
    <t>The data set consists of maps of radial velocity of the sea water surface current collected at Prior (PRIO)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</si>
  <si>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2019-04-09T12:00:00Z</t>
  </si>
  <si>
    <t>2021-10-02T14:00:00Z</t>
  </si>
  <si>
    <t>HFR_Galicia_SILL</t>
  </si>
  <si>
    <t>HFR Near Real Time In Situ Surface Ocean Radial Velocity - Galicia SILL</t>
  </si>
  <si>
    <t>The data set consists of maps of radial velocity of the sea water surface current collected at Silleiro (SILL)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</si>
  <si>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2019-04-07T22:00:00Z</t>
  </si>
  <si>
    <t>2021-10-03T12:00:00Z</t>
  </si>
  <si>
    <t>HFR_Galicia_Total</t>
  </si>
  <si>
    <t>Instituto Hidrografico; PUERTOS DEL ESTADO; INTECMAR - Xunta de Galicia</t>
  </si>
  <si>
    <t>HFR Near Real Time In Situ Surface Ocean Total Velocity - Galicia</t>
  </si>
  <si>
    <t>Surface ocean velocities estimated from this 5 MHz long range High Frequency (HF)-Radar are representative of the upper 2 meters of the water column. The main objective of the near-real time processing is to produce the best product from available data at the time of processing. Radial velocity measurements are obtained from the individual radar sites of the Galician HF-Radar Network. Hourly radial data are combined by unweighted least-squares on a 6km resolution regular Cartesian grid of the Galician Coast to produce near real-time hourly surface currents maps. The technical maintenance and operating is ensured by collaboration between Puertos del Estado (http://www.puertos.es/) and Intecmar (www.intecmar.gal) - Xunta de Galicia.</t>
  </si>
  <si>
    <t>HFR_Galicia_VILA</t>
  </si>
  <si>
    <t>HFR Near Real Time In Situ Surface Ocean Radial Velocity - Galicia VILA</t>
  </si>
  <si>
    <t>The data set consists of maps of radial velocity of the sea water surface current collected at Cabo Vil\u00e1n (VILA)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</si>
  <si>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HFR_Gibraltar_CAMA</t>
  </si>
  <si>
    <t>HFR Near Real Time In Situ Surface Ocean Radial Velocity - Gibraltar CAMA</t>
  </si>
  <si>
    <t>The data set consists of maps of radial velocity of the sea water surface current collected at Camarinal (CAMA)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</si>
  <si>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2021-10-03T07:00:00Z</t>
  </si>
  <si>
    <t>HFR_Gibraltar_CARN</t>
  </si>
  <si>
    <t>HFR Near Real Time In Situ Surface Ocean Radial Velocity - Gibraltar CARN</t>
  </si>
  <si>
    <t>The data set consists of maps of radial velocity of the sea water surface current collected at Punta Carnero (CARN)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</si>
  <si>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2019-09-15T00:00:00Z</t>
  </si>
  <si>
    <t>2021-02-28T23:00:00Z</t>
  </si>
  <si>
    <t>HFR_Gibraltar_CEUT</t>
  </si>
  <si>
    <t>HFR Near Real Time In Situ Surface Ocean Radial Velocity - Gibraltar CEUT</t>
  </si>
  <si>
    <t>The data set consists of maps of radial velocity of the sea water surface current collected at Ceuta (CEUT)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</si>
  <si>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2021-10-03T06:00:00Z</t>
  </si>
  <si>
    <t>HFR_Gibraltar_TARI</t>
  </si>
  <si>
    <t>HFR Near Real Time In Situ Surface Ocean Radial Velocity - Gibraltar TARI</t>
  </si>
  <si>
    <t>The data set consists of maps of radial velocity of the sea water surface current collected at Tarifa (TARI)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</si>
  <si>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2021-09-22T15:00:00Z</t>
  </si>
  <si>
    <t>HFR_Gibraltar_Total</t>
  </si>
  <si>
    <t>HFR Near Real Time In Situ Surface Ocean Total Velocity - Gibraltar</t>
  </si>
  <si>
    <t>The data set consists of maps of total velocity of the surface current in the in the strait of Gibraltar averaged over a time interval of 1 hour around the cardinal hour. Surface ocean velocities estimated by High Frequency (HF) Radar are representative of the upper 0.3-2.5 meters of the ocean.</t>
  </si>
  <si>
    <t>2021-10-03T21:00:00Z</t>
  </si>
  <si>
    <t>HFR_Ibiza_FORM</t>
  </si>
  <si>
    <t>SOCIB - Balearic Islands Coastal Observing and forecasting System</t>
  </si>
  <si>
    <t>HFR Near Real Time In Situ Surface Ocean Radial Velocity - Ibiza FORM</t>
  </si>
  <si>
    <t>The data set consists of maps of radial velocity of the sea water surface current collected at Formentera (FORM) site in the Ibiza Channel (Mediterranean Sea). Data are averaged over a time interval of 1 hour around the cardinal hour. High Frequency (HF)-RADAR measurements of ocean velocity are radial in direction relative to the radar location and representative of the upper 0.9 meters of the ocean.</t>
  </si>
  <si>
    <t>2018-11-21T12:00:00Z</t>
  </si>
  <si>
    <t>2020-11-20T15:00:00Z</t>
  </si>
  <si>
    <t>HFR_Ibiza_GALF</t>
  </si>
  <si>
    <t>HFR Near Real Time In Situ Surface Ocean Radial Velocity - Ibiza GALF</t>
  </si>
  <si>
    <t>The data set consists of maps of radial velocity of the sea water surface current collected at Puig de Galfi (GALF) site in the Ibiza Channel (Mediterranean Sea). Data are averaged over a time interval of 1 hour around the cardinal hour. High Frequency (HF)-RADAR measurements of ocean velocity are radial in direction relative to the radar location and representative of the upper 0.3-2.5 meters of the ocean.</t>
  </si>
  <si>
    <t>HFR_Ibiza_Total</t>
  </si>
  <si>
    <t>HFR Near Real Time In Situ Surface Ocean Total Velocity - Ibiza</t>
  </si>
  <si>
    <t>The data set consists of real-time continuous coastal ocean surface current maps in the Ibiza Channel (Western Mediterranean) averaged over a time interval of 1 hour around the cardinal hour, measured by the coastal High-Frequency Radars installed. Surface ocean velocities estimated by HF Radar are representative of the upper 0.9 meters of the ocean for a central frequency of 13.5 MHz.</t>
  </si>
  <si>
    <t>HFR_Lisboa_590_IHOC_PL015</t>
  </si>
  <si>
    <t>Instituto Hidrografico</t>
  </si>
  <si>
    <t>HFR Near Real Time In Situ Surface Ocean Radial Velocity - Lisboa 590 IHOC PL015</t>
  </si>
  <si>
    <t>The data set consists of maps of radial velocity of the sea water surface current collected at Farol do Cabo Espichel (EPSM) site along the coast of Lisboa. Data are averaged over a time interval of 1 hour around the cardinal hour. High Frequency (HF)-RADAR measurements of ocean velocity are radial in direction relative to the radar location and representative of the upper 0.3-2.5 meters of the ocean.</t>
  </si>
  <si>
    <t>2019-09-28T22:00:00Z</t>
  </si>
  <si>
    <t>2021-10-03T14:00:00Z</t>
  </si>
  <si>
    <t>HFR_Lisboa_590_IHOC_PL016</t>
  </si>
  <si>
    <t>HFR Near Real Time In Situ Surface Ocean Radial Velocity - Lisboa 590 IHOC PL016</t>
  </si>
  <si>
    <t>The data set consists of maps of radial velocity of the sea water surface current collected at Forte Sao Juliao (JLSM) site along the coast of Lisboa. Data are averaged over a time interval of 1 hour around the cardinal hour. High Frequency (HF)-RADAR measurements of ocean velocity are radial in direction relative to the radar location and representative of the upper 0.3-2.5 meters of the ocean.</t>
  </si>
  <si>
    <t>HFR_Lisboa_Total</t>
  </si>
  <si>
    <t>HFR Near Real Time In Situ Surface Ocean Total Velocity - Lisboa</t>
  </si>
  <si>
    <t>Coastal ocean surface current maps in different areas of the Portuguese Continental shelf measured by High-Frequency Radars (HFR) since 2012. Two HFR sites (EPSM and JLSM) are needed for computing the map of total surface current vectors in the overlapping coverage area. HFR is routinely used for real-time monitoring of ocean currents in many places around the world with a growing range of near-real time applications (e.g. search and rescue and oil spill monitoring, navigational safety, model assessment and model improvement, throughout data assimilation).</t>
  </si>
  <si>
    <t>HFR_MATROOS_Total</t>
  </si>
  <si>
    <t>RWS - Rijkswaterstaat Waterdienst - Netherlands</t>
  </si>
  <si>
    <t>HFR Near Real Time In Situ Surface Ocean Total Velocity - MATROOS</t>
  </si>
  <si>
    <t>The data set consists of maps of total velocity of the surface current in front of Rotterdam harbour averaged over a time interval of 15 minutes. Surface ocean velocities estimated by High Frequency (HF) Radar are representative of the upper 0.3-2.5 meters of the ocean.</t>
  </si>
  <si>
    <t>2020-01-07T00:00:00Z</t>
  </si>
  <si>
    <t>2021-02-24T08:00:00Z</t>
  </si>
  <si>
    <t>HFR_Skagerrak_JOMF</t>
  </si>
  <si>
    <t>HFR Near Real Time In Situ Surface Ocean Radial Velocity - Skagerrak JOMF</t>
  </si>
  <si>
    <t>The data set consists of maps of radial velocity of the sea water surface current collected at Jomfruland (JOMF) site in the Skagerrak Strait. Data are averaged over a time interval of 1 hour around the cardinal hour. High Frequency (HF)-RADAR measurements of ocean velocity are radial in direction relative to the radar location and representative of the upper 0.3-2.5 meters of the ocean.</t>
  </si>
  <si>
    <t>2019-11-11T07:00:00Z</t>
  </si>
  <si>
    <t>HFR_Skagerrak_TORU</t>
  </si>
  <si>
    <t>HFR Near Real Time In Situ Surface Ocean Radial Velocity - Skagerrak TORU</t>
  </si>
  <si>
    <t>The data set consists of maps of radial velocity of the sea water surface current collected at Torungen (TORU) site in the Skagerrak Strait. Data are averaged over a time interval of 1 hour around the cardinal hour. High Frequency (HF)-RADAR measurements of ocean velocity are radial in direction relative to the radar location and representative of the upper 0.3-2.5 meters of the ocean.</t>
  </si>
  <si>
    <t>2019-10-28T11:00:00Z</t>
  </si>
  <si>
    <t>HFR_Skagerrak_Total</t>
  </si>
  <si>
    <t>HFR Near Real Time In Situ Surface Ocean Total Velocity - Skagerrak</t>
  </si>
  <si>
    <t>The data set consists of maps of total velocity of the surface current in the Skagerrak Strait averaged over a time interval of 1 hour around the cardinal hour. Surface ocean velocities estimated by High Frequency (HF) Radar are representative of the upper 0.3-2.5 meters of the ocean.</t>
  </si>
  <si>
    <t>HFR_South_2751_PdE_MAZAG</t>
  </si>
  <si>
    <t>HFR Near Real Time In Situ Surface Ocean Radial Velocity - South Portugal 2751 PdE MAZAG</t>
  </si>
  <si>
    <t>The data set consists of maps of radial velocity of the sea water surface current collected at Mazagon (MAZA) site along the Southern coast of Spain, close to the border of Portugal. Data are averaged over a time interval of 1 hour around the cardinal hour. High Frequency (HF)-RADAR measurements of ocean velocity are radial in direction relative to the radar location and representative of the upper 0.3-2.5 meters of the ocean.</t>
  </si>
  <si>
    <t>2019-09-28T09:00:00Z</t>
  </si>
  <si>
    <t>2021-10-03T13:00:00Z</t>
  </si>
  <si>
    <t>HFR_South_590_IHOC_PL017</t>
  </si>
  <si>
    <t>HFR Near Real Time In Situ Surface Ocean Radial Velocity - South Portugal 590 IHOC PL017</t>
  </si>
  <si>
    <t>The data set consists of maps of radial velocity of the sea water surface current collected at Farol de Sagres (SGTR) site in Southern Portugal. Data are averaged over a time interval of 1 hour around the cardinal hour. High Frequency (HF)-RADAR measurements of ocean velocity are radial in direction relative to the radar location and representative of the upper 0.3-2.5 meters of the ocean.</t>
  </si>
  <si>
    <t>2018-09-02T16:00:00Z</t>
  </si>
  <si>
    <t>HFR_South_590_IHOC_PL018</t>
  </si>
  <si>
    <t>HFR Near Real Time In Situ Surface Ocean Radial Velocity - South Portugal 590 IHOC PL018</t>
  </si>
  <si>
    <t>The data set consists of maps of radial velocity of the sea water surface current collected at Farol de Alfanzina (AFTR) site in Southern Portugal. Data are averaged over a time interval of 1 hour around the cardinal hour. High Frequency (HF)-RADAR measurements of ocean velocity are radial in direction relative to the radar location and representative of the upper 0.3-2.5 meters of the ocean.</t>
  </si>
  <si>
    <t>HFR_South_590_IHOC_PL019</t>
  </si>
  <si>
    <t>HFR Near Real Time In Situ Surface Ocean Radial Velocity - South Portugal 590 IHOC PL019</t>
  </si>
  <si>
    <t>The data set consists of maps of radial velocity of the sea water surface current collected at Vila Real de Santo Antonio (VATR) site in Southern Portugal. Data are averaged over a time interval of 1 hour around the cardinal hour. High Frequency (HF)-RADAR measurements of ocean velocity are radial in direction relative to the radar location and representative of the upper 0.3-2.5 meters of the ocean.</t>
  </si>
  <si>
    <t>2021-04-30T23:00:00Z</t>
  </si>
  <si>
    <t>HFR_South_Total</t>
  </si>
  <si>
    <t>Instituto Hidrografico; PUERTOS DEL ESTADO</t>
  </si>
  <si>
    <t>HFR Near Real Time In Situ Surface Ocean Total Velocity - South Portugal</t>
  </si>
  <si>
    <t>Coastal ocean surface current maps in different areas of the Portuguese Continental shelf measured by High-Frequency Radars (HFR) since 2016. Four HFR sites (SGTR, AFTR, VATR and MAZA-Spain) are needed for computing the map of total surface current vectors in the overlapping coverage area. HFR is routinely used for real-time monitoring of ocean currents in many places around the world with a growing range of near-real time applications (e.g. search and rescue and oil spill monitoring, navigational safety, model assessment and model improvement, throughout data assimilation).</t>
  </si>
  <si>
    <t>HFR_TirLig_PCOR</t>
  </si>
  <si>
    <t>National Research Council - Institute of Marine Science, S.S. Lerici</t>
  </si>
  <si>
    <t>HFR Near Real Time In Situ Surface Ocean Radial Velocity - TirLig PCOR</t>
  </si>
  <si>
    <t>The data set consists of maps of radial velocity of the sea water surface current collected by the High Frequency (HF) radars of the Italian Coastal Radar Network at Punta Corone site (PCOR) in the Ligurian Sea. Date are averaged over a time interval of 1 hour around the cardinal hour. Surface ocean velocities estimated by HF Radar are representative of the upper 0.3-2.5 meters of the ocean.</t>
  </si>
  <si>
    <t>2018-04-18T17:00:00Z</t>
  </si>
  <si>
    <t>HFR_TirLig_TINO</t>
  </si>
  <si>
    <t>HFR Near Real Time In Situ Surface Ocean Radial Velocity - TirLig TINO</t>
  </si>
  <si>
    <t>The data set consists of maps of radial velocity of the sea water surface current collected by the High Frequency (HF) radars of the Italian Coastal Radar Network at Isola del Tino (TINO) site in the Ligurian Sea. Date are averaged over a time interval of 1 hour around the cardinal hour. Surface ocean velocities estimated by HF Radar are representative of the upper 0.3-2.5 meters of the ocean.</t>
  </si>
  <si>
    <t>2016-08-04T08:00:00Z</t>
  </si>
  <si>
    <t>2021-05-31T23:00:00Z</t>
  </si>
  <si>
    <t>HFR_TirLig_Total</t>
  </si>
  <si>
    <t>National Research Council - Institute of Marine Science - S.S. Lerici</t>
  </si>
  <si>
    <t>HFR Near Real Time In Situ Surface Ocean Total Velocity - TirLig</t>
  </si>
  <si>
    <t>The data set consists of maps of total velocity of the surface current in the North-Western Tyrrhenian Sea and Ligurian Sea averaged over a time interval of 1 hour around the cardinal hour. Surface ocean velocities estimated by High Frequency (HF) Radar are representative of the upper 0.3-2.5 meters of the ocean.</t>
  </si>
  <si>
    <t>HFR_TirLig_VIAR</t>
  </si>
  <si>
    <t>HFR Near Real Time In Situ Surface Ocean Radial Velocity - TirLig VIAR</t>
  </si>
  <si>
    <t>The data set consists of maps of radial velocity of the sea water surface current collected by the High Frequency (HF) radars of the Italian Coastal Radar Network at Viareggio (VIAR) site in the North-Western Tyrrhenian Sea. Date are averaged over a time interval of 1 hour around the cardinal hour. Surface ocean velocities estimated by HF Radar are representative of the upper 0.3-2.5 meters of the ocean.</t>
  </si>
  <si>
    <t>2018-09-14T14:00:00Z</t>
  </si>
  <si>
    <t>2020-07-31T23:00:00Z</t>
  </si>
  <si>
    <t>HFR_US_Alaska_Total</t>
  </si>
  <si>
    <t>UAF; ONC; CORDC - Coastal Observing Research and Development Center</t>
  </si>
  <si>
    <t>HFR Near Real Time In Situ Surface Ocean Total Velocity - US-Alaska</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</si>
  <si>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Alaskan North Slope to produce near real-time surface current maps.</t>
  </si>
  <si>
    <t>2020-07-24T00:00:00Z</t>
  </si>
  <si>
    <t>HFR_US_EastGulfCoast_Total</t>
  </si>
  <si>
    <t>SKIO; FAU; UMassDart; UNC; ODU; TAMU; U.Conn; UMaine; UMiami; URI; SC; USM; USF; WHOI; Meopar Incorporated</t>
  </si>
  <si>
    <t>HFR Near Real Time In Situ Surface Ocean Total Velocity - US-EastGulfCoast</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</si>
  <si>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U.S. East and Gulf Coast to produce near real-time surface current maps.</t>
  </si>
  <si>
    <t>2020-04-29T00:00:00Z</t>
  </si>
  <si>
    <t>HFR_US_Hawaii_Total</t>
  </si>
  <si>
    <t>UH</t>
  </si>
  <si>
    <t>HFR Near Real Time In Situ Surface Ocean Total Velocity - US-Hawaii</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</si>
  <si>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Hawaiian Islands to produce near real-time surface current maps.</t>
  </si>
  <si>
    <t>2020-04-07T03:30:00Z</t>
  </si>
  <si>
    <t>HFR_US_PuertoRicoVirginIslands_Total</t>
  </si>
  <si>
    <t>CORDC - Coastal Observing Research and Development Center</t>
  </si>
  <si>
    <t>HFR Near Real Time In Situ Surface Ocean Total Velocity - US-PuertoRicoVirginIslands</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</si>
  <si>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Puerto Rico and the Virgin Islands to produce near real-time surface current maps.</t>
  </si>
  <si>
    <t>2020-04-08T00:30:00Z</t>
  </si>
  <si>
    <t>HFR_US_WestCoast_Total</t>
  </si>
  <si>
    <t>SIO; BML; ONC; NPS; OSU; UCSB; USC</t>
  </si>
  <si>
    <t>HFR Near Real Time In Situ Surface Ocean Total Velocity - US-WestCoast</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</si>
  <si>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U.S. West Coast to produce near real-time surface current maps.</t>
  </si>
  <si>
    <t>2020-04-18T00:00:00Z</t>
  </si>
  <si>
    <t>HFRADAR_COSYNA_Aggr_NRT_Totals</t>
  </si>
  <si>
    <t>2021-08-13T06:19:00Z</t>
  </si>
  <si>
    <t>HFRADAR_DeltaEbro_Aggr_NRT_Totals</t>
  </si>
  <si>
    <t>2021-08-11T22:00:00Z</t>
  </si>
  <si>
    <t>HFRADAR_EUSKOOS_Aggr_NRT_Totals</t>
  </si>
  <si>
    <t>2021-08-11T14:00:00Z</t>
  </si>
  <si>
    <t>HFRADAR_Finnmark_Aggr_NRT_Totals</t>
  </si>
  <si>
    <t>2021-08-12T00:00:00Z</t>
  </si>
  <si>
    <t>HFRADAR_Galicia_Aggr_NRT_Totals</t>
  </si>
  <si>
    <t>2021-08-12T07:00:00Z</t>
  </si>
  <si>
    <t>HFRADAR_Gibraltar_Aggr_NRT_Totals</t>
  </si>
  <si>
    <t>2021-08-12T11:00:00Z</t>
  </si>
  <si>
    <t>HFRADAR_Ibiza_Aggr_NRT_Totals</t>
  </si>
  <si>
    <t>2021-08-12T17:00:00Z</t>
  </si>
  <si>
    <t>HFRADAR_Lisboa_Aggr_NRT_Totals</t>
  </si>
  <si>
    <t>2021-08-13T06:00:00Z</t>
  </si>
  <si>
    <t>HFRADAR_MATROOS_Aggr_NRT_Totals</t>
  </si>
  <si>
    <t>HFRADAR_NAdr_Aggr_NRT_Totals</t>
  </si>
  <si>
    <t>Istituto Nazionale di Oceanografia e di Geofisica Sperimentale - OGS; NIB - Nacionalni in\u0161titut za biologijo</t>
  </si>
  <si>
    <t>HFR Near Real Time In Situ Surface Ocean Total Velocity - North Adriatic Sea</t>
  </si>
  <si>
    <t>The data set consists of maps of total velocity of the surface current in the Gulf of Trieste (Northern Adriatic Sea) averaged over a time interval of 30 minutes. Surface ocean velocities estimated by High Frequency (HF) Radar are representative of the upper 0.3-2.5 meters of the ocean.</t>
  </si>
  <si>
    <t>2021-08-13T17:00:00Z</t>
  </si>
  <si>
    <t>HFRADAR_PLOCAN_Aggr_NRT_Totals</t>
  </si>
  <si>
    <t>PLOCAN</t>
  </si>
  <si>
    <t>HFR Near Real Time In Situ Surface Ocean Total Velocity - PLOCAN</t>
  </si>
  <si>
    <t>The data set consists of near-real time surface ocean velocity in the North-East coast of Gran Canaria averaged over a time interval of 1 hour around the cardinal hour. Surface ocean velocities estimated by High Frequency (HF) Radar are representative of the upper 0.5 meters of the ocean. Total velocities are derived using least square fit that maps radial velocities measured from individual sites onto a cartesian grid. The final product is a map of the horizontal components of the ocean currents on a regular grid in the area of overlap of two radar stations, one located at PLOCAN on shore facilities and the other at Las Palmas harbour.</t>
  </si>
  <si>
    <t>2021-05-03T01:00:00Z</t>
  </si>
  <si>
    <t>2021-08-13T15:00:00Z</t>
  </si>
  <si>
    <t>HFRADAR_Skagerrak_Aggr_NRT_Totals</t>
  </si>
  <si>
    <t>HFRADAR_South_Aggr_NRT_Totals</t>
  </si>
  <si>
    <t>2021-08-13T23:00:00Z</t>
  </si>
  <si>
    <t>HFRADAR_TirLig_Aggr_NRT_Totals</t>
  </si>
  <si>
    <t>2021-08-14T06:00:00Z</t>
  </si>
  <si>
    <t>HFRADAR_US_Alaska_Aggr_NRT_Totals</t>
  </si>
  <si>
    <t>2020-12-17T20:00:00Z</t>
  </si>
  <si>
    <t>HFRADAR_US_EastGulfCoast_Aggr_NRT_Totals</t>
  </si>
  <si>
    <t>HFRADAR_US_Hawaii_Aggr_NRT_Totals</t>
  </si>
  <si>
    <t>2021-08-08T13:00:00Z</t>
  </si>
  <si>
    <t>HFRADAR_US_PuertoRicoVirginIslands_Aggr_NRT_Totals</t>
  </si>
  <si>
    <t>2021-08-14T05:00:00Z</t>
  </si>
  <si>
    <t>HFRADAR_US_WestCoast_Aggr_NRT_Totals</t>
  </si>
  <si>
    <t>2021-08-14T07:00:00Z</t>
  </si>
  <si>
    <t>HFRADAR_WHub_Aggr_NRT_Totals</t>
  </si>
  <si>
    <t>University of Plymouth</t>
  </si>
  <si>
    <t>HFR Near Real Time In Situ Surface Ocean Total Velocity - North Cornwall Coast</t>
  </si>
  <si>
    <t>The data set consists of hourly maps of total velocity of the surface currents in the Irish Sea centered over the Wave Hub off the North Cornwall Coast. Surface ocean velocities estimated by High Frequency (HF) Radar are representative of the upper 0.3-2.5 meters of the ocean.</t>
  </si>
  <si>
    <t>2020-11-01T00:05:00Z</t>
  </si>
  <si>
    <t>2020-12-28T02:05:00Z</t>
  </si>
  <si>
    <t>ICES_CTD</t>
  </si>
  <si>
    <t>ICES</t>
  </si>
  <si>
    <t>https://erddap.emodnet-physics.eu/erddap/tabledap/ICES_CTD</t>
  </si>
  <si>
    <t>1877-07-22T00:00:00Z</t>
  </si>
  <si>
    <t>2021-04-04T01:11:00Z</t>
  </si>
  <si>
    <t>ICES_MooringData</t>
  </si>
  <si>
    <t>https://erddap.emodnet-physics.eu/erddap/tabledap/ICES_MooringData</t>
  </si>
  <si>
    <t>2001-01-01T00:00:00Z</t>
  </si>
  <si>
    <t>2005-12-31T23:12:00Z</t>
  </si>
  <si>
    <t>ICES_XBT</t>
  </si>
  <si>
    <t>https://erddap.emodnet-physics.eu/erddap/tabledap/ICES_XBT</t>
  </si>
  <si>
    <t>1969-01-18T19:00:00Z</t>
  </si>
  <si>
    <t>2004-10-12T20:32:00Z</t>
  </si>
  <si>
    <t>IMI_EATL_WAVE</t>
  </si>
  <si>
    <t>Irish Marine Institute</t>
  </si>
  <si>
    <t>East Atlantic SWAN Wave Model</t>
  </si>
  <si>
    <t>Wave model data</t>
  </si>
  <si>
    <t>2021-09-06T00:00:00Z</t>
  </si>
  <si>
    <t>2021-10-11T21:00:00Z</t>
  </si>
  <si>
    <t>MELOA_00wo31</t>
  </si>
  <si>
    <t>Universitat Polit\u00e8cnica de Catalunya, WAVY</t>
  </si>
  <si>
    <t>Wavy measurements from 00WO31 starting 2021-10-29T11:15:00</t>
  </si>
  <si>
    <t>2021-10-28T08:22:00Z</t>
  </si>
  <si>
    <t>2021-12-23T04:35:00Z</t>
  </si>
  <si>
    <t>MELOA_00wo47</t>
  </si>
  <si>
    <t>Wavy measurements from 00WO47 starting 2021-10-28T08:39:00</t>
  </si>
  <si>
    <t>2021-10-28T08:39:00Z</t>
  </si>
  <si>
    <t>2021-10-30T09:55:00Z</t>
  </si>
  <si>
    <t>MELOA_00wo52</t>
  </si>
  <si>
    <t>Wavy measurements from 00WO52 starting 2021-10-29T11:16:00</t>
  </si>
  <si>
    <t>2021-10-29T11:16:00Z</t>
  </si>
  <si>
    <t>2022-01-22T19:36:00Z</t>
  </si>
  <si>
    <t>MarineInstitute_galway_obs_fluorometer</t>
  </si>
  <si>
    <t>Marine Institute</t>
  </si>
  <si>
    <t>SmartBay Observatory Fluorometer data</t>
  </si>
  <si>
    <t>https://erddap.emodnet-physics.eu/erddap/tabledap/MarineInstitute_galway_obs_fluorometer</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</si>
  <si>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Galway Bay Observatory is an important contribution by Ireland to the growing global network of \nreal-time data capture systems deployed in the ocean. Data relating to the marine environment at the Galway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 A WetLabs \nECO-FLNTU is installed on the observatory infrastructure. It measures the fluorescence of the seawater to give \nan estimate of the volume of chlorophyll present (indicative of the amount of phytoplankton in the seawater) and \nit measures turbidity, or the 'cloudiness' of the seawater, caused by the presence of particles such as sediment \nfrom the seabed suspended in the water. The sensor is deployed on the EMSO Smartbay Cable End Equipment Node in \nGalway Bay in approx. 25m depth of water.</t>
  </si>
  <si>
    <t>MarineInstitute_galway_obs_hydrophone</t>
  </si>
  <si>
    <t>SmartBay Observatory Hydrophone data</t>
  </si>
  <si>
    <t>https://erddap.emodnet-physics.eu/erddap/tabledap/MarineInstitute_galway_obs_hydrophone</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</si>
  <si>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SmartBay Observatory is an important contribution by Ireland to the growing global network of \nreal-time data capture systems deployed in the ocean. Data relating to the marine environment at the SmartBay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months.This dataset \ncomprises of processed acoustic data that has been collected from the SmartBay Observatory using an icListen HF \nSmart Hydrophone \u2013 a digital hydrophone that processes and stores acoustic data. The dataset comprises of \nprocessed data, collected from the SmartBay Observatory since its installation in 2015. The wide frequency range \nhydrophone is installed on a separate lander approximately 30m away from the EMSO Smartbay Cable End Equipment \nNode in Galway Bay in approx. 25m depth of water at 53 degrees 13.640'N 9 degrees 15.979'W.</t>
  </si>
  <si>
    <t>MarineInstitute_spiddal_obs_adcp</t>
  </si>
  <si>
    <t>SmartBay Observatory ADCP data</t>
  </si>
  <si>
    <t>https://erddap.emodnet-physics.eu/erddap/tabledap/MarineInstitute_spiddal_obs_adcp</t>
  </si>
  <si>
    <t>The SmartBay Observatory in Galway Bay is an underwater observatory which uses cameras, probes \nand sensors to permit continuous and remote live underwater monitoring. It was installed in 2015 on the seafloor 1.5km off the coast of \nSpiddal, Co. Galway, Ireland at a depth of 20-25m. Underwater observatories allow ocean researchers unique real-time access to monitor \nongoing changes in the marine environment. The Galway Bay Observatory is an important contribution by Ireland to the growing global \nnetwork of real-time data capture systems deployed in the ocean. Data relating to the marine environment at the Galway Observatory site is \ntransferred in real-time through a fibre optic telecommunications cable to the Marine Institute headquarters and then made publically \navailable on the internet. The data includes a live video stream, the depth of the observatory node, the water temperature and salinity, \nand estimates of the chlorophyll and turbidity levels in the water which give an indication of the volume of phytoplankton and other \nparticles, such as sediment, in the water. Maintenance take place on the observatory every 18 to 24 months. A Teledyne RDI Workhorse \nBroadband 600KHz acoustic Doppler current profiler (ADCP ) is mounted on the observatory infrastructure. It is approximately two metres \nabove the seabed, looking up towards the sea surface. Data are collected every minute for 1.0m depth bins from approx. 1 metre above the \ninstrument to the surface. Data are collected in RDI's PD0 binary format (more information is available from the link: \nhttp://spiddal.marine.ie/data.html#adcp). The .PD0 raw files are processed as they are collected and the real time values for the Near \nSurface and Mid Water Current Speeds and Directions are extracted. The extracted values are displayed in near-real-time on \nsmartbay.marine.ie. The processed data is also provided via an ERDDAP data server allowing the data to be downloaded in a range of open \nformats. The sensor is deployed on the EMSO Smartbay Cable End Equipment Node in Galway Bay in approx. 25m depth of water.</t>
  </si>
  <si>
    <t>MarineInstitute_spiddal_obs_ctd</t>
  </si>
  <si>
    <t>SmartBay Observatory CTD data</t>
  </si>
  <si>
    <t>https://erddap.emodnet-physics.eu/erddap/tabledap/MarineInstitute_spiddal_obs_ctd</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</si>
  <si>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Galway Bay Observatory is an important contribution by Ireland to the growing global network of \nreal-time data capture systems deployed in the ocean. Data relating to the marine environment at the Galway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 This CTD \n(Conductivity, Temperature, Depth) and Oxygen Dataset comprises of the raw data that is collected from the \nGalway Observatory site using an Idronaut Ocean-Seven 304 plus Conductivity-Temperature-Depth (CTD) sensor \nprobe. The sensor measures the temperature and conductivity of the seawater. The conductivity is used to \ncalculate an estimate of the salinity. The pressure exerted by the seawater above is used to calculate the depth \nof the sensor, and these parameters are also used to estimate the speed of sound within the sea. The Ocean-Seven \n304 Plus CTD has also been equipped with a polarographic IDRONAUT dissolved oxygen sensor which measure the \ndissolved oxygen concentration of the seawater. The sensor is deployed on the EMSO Smartbay Cable End Equipment \nNode in Galway Bay in approx. 25m depth of water.</t>
  </si>
  <si>
    <t>NADR_CLIM_TS_3KM_1_m</t>
  </si>
  <si>
    <t>Istituto Nazionale di Geofisica e Vulcanologia - Sezione di Bologna</t>
  </si>
  <si>
    <t>North Adriatic Temperature and Salinity Climatology V1 monthly 1955-2016</t>
  </si>
  <si>
    <t>NADR_CLIM_TS_3KM.1 product contains Temperature and Salinity climatological fields for the Northern Adriatic Sea computed from SeaDataNet infrastructure and CORA (Coriolis Ocean dataset for ReAnalysis) integrated dataset. The computation was done with the DIVAnd (Data-Interpolating Variational Analysis in n dimensions) version 2.6.1</t>
  </si>
  <si>
    <t>1986-01-16T00:00:00Z</t>
  </si>
  <si>
    <t>1986-12-16T00:00:00Z</t>
  </si>
  <si>
    <t>NADR_CLIM_TS_3KM_1_m_emt</t>
  </si>
  <si>
    <t>North Adriatic Temperature and Salinity Climatology V1 monthly 1955-1984 and 1985-2016</t>
  </si>
  <si>
    <t>NADR_CLIM_TS_3KM_1_s</t>
  </si>
  <si>
    <t>North Adriatic Temperature and Salinity Climatology V1 seasonal 1955-2016</t>
  </si>
  <si>
    <t>1986-02-16T00:00:00Z</t>
  </si>
  <si>
    <t>1986-11-16T00:00:00Z</t>
  </si>
  <si>
    <t>NADR_CLIM_TS_3KM_1_s_decades</t>
  </si>
  <si>
    <t>North Adriatic Temperature and Salinity Climatology V1 seasonal decadal 1955-2016</t>
  </si>
  <si>
    <t>1959-02-16T00:00:00Z</t>
  </si>
  <si>
    <t>2011-11-16T00:00:00Z</t>
  </si>
  <si>
    <t>NADR_CLIM_TS_3KM_1_s_emt</t>
  </si>
  <si>
    <t>North Adriatic Temperature and Salinity Climatology V1 seasonal 1955-1984 and 1985-2016</t>
  </si>
  <si>
    <t>1969-02-16T00:00:00Z</t>
  </si>
  <si>
    <t>2001-11-16T00:00:00Z</t>
  </si>
  <si>
    <t>OBSEA_NAXYS_hydrophone_audio_data</t>
  </si>
  <si>
    <t>SARTI Research Group. Electronics Dept. Universitat Politecnica de Catalunya (UPC)</t>
  </si>
  <si>
    <t>Hydrophone Recordings at OBSEA (audio data)</t>
  </si>
  <si>
    <t>https://erddap.emodnet-physics.eu/erddap/tabledap/OBSEA_NAXYS_hydrophone_audio_data</t>
  </si>
  <si>
    <t>Recordings from a Bjorge NAXYS Ethernet Hydrophone at OBSEA (as ERDDAP audio data)</t>
  </si>
  <si>
    <t>OBSEA_NAXYS_hydrophone_wavs_direct_access</t>
  </si>
  <si>
    <t>Hydrophone Recordings at OBSEA (WAV files)</t>
  </si>
  <si>
    <t>https://erddap.emodnet-physics.eu/erddap/tabledap/OBSEA_NAXYS_hydrophone_wavs_direct_access</t>
  </si>
  <si>
    <t>Recordings from a Bjorge NAXYS Ethernet Hydrophone at OBSEA</t>
  </si>
  <si>
    <t>OBSEA_Pictures_649f_9d4e_b3b6</t>
  </si>
  <si>
    <t>Underwater Camera at OBSEA</t>
  </si>
  <si>
    <t>https://erddap.emodnet-physics.eu/erddap/tabledap/OBSEA_Pictures_649f_9d4e_b3b6</t>
  </si>
  <si>
    <t>Images from an underwater camera at OBSEA</t>
  </si>
  <si>
    <t>OBSEA_SPLs_NAXYS_hydrophone_at_OBSEA</t>
  </si>
  <si>
    <t>SPL values at OBSEA</t>
  </si>
  <si>
    <t>https://erddap.emodnet-physics.eu/erddap/tabledap/OBSEA_SPLs_NAXYS_hydrophone_at_OBSEA</t>
  </si>
  <si>
    <t>Sound Pressure Level values at OBSEA calculated 63, 125 and 2000 Hz third-octave bands and full bandwidth</t>
  </si>
  <si>
    <t>2017-09-08T09:11:41Z</t>
  </si>
  <si>
    <t>2020-09-17T10:40:07Z</t>
  </si>
  <si>
    <t>OTHER</t>
  </si>
  <si>
    <t>PANGAEADOI</t>
  </si>
  <si>
    <t>PANGAEA</t>
  </si>
  <si>
    <t>PANGAEA DOI available on EMODnet Physics</t>
  </si>
  <si>
    <t>https://erddap.emodnet-physics.eu/erddap/tabledap/PANGAEADOI</t>
  </si>
  <si>
    <t>PSMSL_rlr_annual</t>
  </si>
  <si>
    <t>PSMSL Revised Local Reference (RLR) annual data</t>
  </si>
  <si>
    <t>https://erddap.emodnet-physics.eu/erddap/tabledap/PSMSL_rlr_annual</t>
  </si>
  <si>
    <t>Permanent Service for Mean Sea Level (PSMSL), 2020, "Tide Gauge Data", Retrieved 01 Jun 2020 from http://www.psmsl.org/data/obtaining/</t>
  </si>
  <si>
    <t>1807-01-01T00:00:00Z</t>
  </si>
  <si>
    <t>2019-01-01T00:00:00Z</t>
  </si>
  <si>
    <t>PSMSL_rlr_monthly</t>
  </si>
  <si>
    <t>PSMSL Revised Local Reference (RLR) monthly data</t>
  </si>
  <si>
    <t>https://erddap.emodnet-physics.eu/erddap/tabledap/PSMSL_rlr_monthly</t>
  </si>
  <si>
    <t>2019-11-01T00:00:00Z</t>
  </si>
  <si>
    <t>PSMSL_STATIONS</t>
  </si>
  <si>
    <t>PSMSL stations</t>
  </si>
  <si>
    <t>https://erddap.emodnet-physics.eu/erddap/tabledap/PSMSL_STATIONS</t>
  </si>
  <si>
    <t>PSMSL_STATIONS_WITHSERIES</t>
  </si>
  <si>
    <t>PSMSL stations with time series information</t>
  </si>
  <si>
    <t>https://erddap.emodnet-physics.eu/erddap/tabledap/PSMSL_STATIONS_WITHSERIES</t>
  </si>
  <si>
    <t>Permanent Service for Mean Sea Level (PSMSL) stations with time series information</t>
  </si>
  <si>
    <t>PSMSL_trends</t>
  </si>
  <si>
    <t>PSMSL Relative Sea Level Trends</t>
  </si>
  <si>
    <t>https://erddap.emodnet-physics.eu/erddap/tabledap/PSMSL_trends</t>
  </si>
  <si>
    <t>SOCATv2020_tracks_gridded_decadal</t>
  </si>
  <si>
    <t>Global Ocean, Gridded In Situ reprocessed carbon observations, SOCATv2020 (decadal)</t>
  </si>
  <si>
    <t>1975-01-01T00:00:00Z</t>
  </si>
  <si>
    <t>2015-01-01T00:00:00Z</t>
  </si>
  <si>
    <t>SOCATv2020_tracks_gridded_monthly</t>
  </si>
  <si>
    <t>Global Ocean, Gridded In Situ reprocessed carbon observations, SOCATv2020 (monthly)</t>
  </si>
  <si>
    <t>SOCATv2020_tracks_gridded_yearly</t>
  </si>
  <si>
    <t>Global Ocean, Gridded In Situ reprocessed carbon observations, SOCATv2020 (yearly)</t>
  </si>
  <si>
    <t>1970-07-02T12:00:00Z</t>
  </si>
  <si>
    <t>2019-07-02T12:00:00Z</t>
  </si>
  <si>
    <t>SOCATv2021_qrtrdeg_gridded_coast_monthly</t>
  </si>
  <si>
    <t>Global Ocean, Gridded In Situ reprocessed carbon observations, SOCATv2021 (quarter-degree coastal)</t>
  </si>
  <si>
    <t>Global Ocean - Gridded In Situ reprocessed carbon observations - SOCATv2021. Surface Ocean Carbon Atlas (SOCAT) Gridded (binned) SOCAT observations, with a spatial grid of 1x1 degree and yearly in time. The gridded fields are computed from the monthly 1-degree gridded data, which uses only SOCAT datasets with Quality Control (QC) flags of A through D and SOCAT data points flagged with World Ocean Circulation Experiment (WOCE) flag values of 2. This yearly data is computed using data from the start to the end of each year as described in the summary attribute of each variable.</t>
  </si>
  <si>
    <t>2020-12-16T12:00:00Z</t>
  </si>
  <si>
    <t>SOCATv2021_tracks_gridded_decadal</t>
  </si>
  <si>
    <t>Global Ocean, Gridded In Situ reprocessed carbon observations, SOCATv2021 (decadal)</t>
  </si>
  <si>
    <t>SOCATv2021_tracks_gridded_monthly</t>
  </si>
  <si>
    <t>Global Ocean, Gridded In Situ reprocessed carbon observations, SOCATv2021 (monthly)</t>
  </si>
  <si>
    <t>SOCATv2021_tracks_gridded_yearly</t>
  </si>
  <si>
    <t>Global Ocean, Gridded In Situ reprocessed carbon observations, SOCATv2021 (yearly)</t>
  </si>
  <si>
    <t>2021-07-02T12:00:00Z</t>
  </si>
  <si>
    <t>SPI_10_5281_zenodo_2616605</t>
  </si>
  <si>
    <t>SPI</t>
  </si>
  <si>
    <t>SPI - Nutrient concentration in seawater samples, collected from the underway supply, CTD and trace metal rosettes in the Southern Ocean during the austral summer of 2016/2017, on board the Antarctic Circumnavigation Expedition (ACE).</t>
  </si>
  <si>
    <t>https://erddap.emodnet-physics.eu/erddap/tabledap/SPI_10_5281_zenodo_2616605</t>
  </si>
  <si>
    <t>This dataset presents concentrations of nutrients (\u00b5mol/L): nitrous oxide (NOx), nitrate, nitrite, ammonium (NH4), phosphate (PO4) and silicic acid (Si), measured in samples of seawater during the Antarctic Circumnavigation Expedition (ACE). Samples were collected from CTD and trace metal rosette (TMR) deployments, as well as from the underway water supply on board, then analysed by flow injection following certified standards. This data was collected to support physical, chemical and biological oceanography studies in the Southern Ocean, conducted as part of ACE during the austral summer of 2016/2017.</t>
  </si>
  <si>
    <t>SPI_10_5281_zenodo_2635685</t>
  </si>
  <si>
    <t>University of Geneva, Switzerland</t>
  </si>
  <si>
    <t>SPI - Hydrolysable carbohydrate data collected from the trace metal rosette in the Southern Ocean during the austral summer of 2016/2017, on board the Antarctic Circumnavigation Expedition.</t>
  </si>
  <si>
    <t>https://erddap.emodnet-physics.eu/erddap/tabledap/SPI_10_5281_zenodo_2635685</t>
  </si>
  <si>
    <t>Hydrolysable carbohydrate (referred to as TPZT from the analytical methodology used) is part of the labile pool of dissolved organic carbon that is excreted by most (micro)organisms or released by continental margins/sediments. It is a carbon source for heterotrophic bacteria. These carbohydrates could also potentially bind iron and act as an iron binding ligand. This data is used to explore the nature of iron ligands and relate to biological and chemical oceanography.</t>
  </si>
  <si>
    <t>2017-01-07T03:20:00Z</t>
  </si>
  <si>
    <t>2017-03-16T07:30:00Z</t>
  </si>
  <si>
    <t>SPI_10_5281_zenodo_2636778</t>
  </si>
  <si>
    <t>Paul Scherrer Institute, Villigen, Switzerland</t>
  </si>
  <si>
    <t>SPI - Trace gas mixing ratios measured over the Southern Ocean in the austral summer of 2016/2017, during the Antarctic Circumnavigation Expedition.</t>
  </si>
  <si>
    <t>https://erddap.emodnet-physics.eu/erddap/tabledap/SPI_10_5281_zenodo_2636778</t>
  </si>
  <si>
    <t>The authors would highly appreciate to be contacted if the data is used for any purpose. We measured mixing ratios of CO, CO2 and CH4 with a PICARRO G2401 Gas Analyzer. Ozone (O3) mixing ratios were measured with a 2B Technology ozone monitor, model 205. We report five-minute averaged data cleaned from exhaust gas influence. Temporal coverage is from December 20, 2016 to April 10, 2017. The trace gas concentrations represent a large number of atmospheric processes that happen on different time scales. CO for example, has basically no sources other than combustion and can hence be used as tracer for air mass transport from regions with combustion activities (e.g., South Africa). CO has a lifetime of a few weeks. CO2 and CH4 are longer-lived trace gases which disperse globally. The data set shows that concentrations in the Northern Hemisphere are higher than in the Southern Hemisphere. Both trace gases are emitted by anthropogenic activities as well as natural sources. Over the cruise track, areas of the Southern Ocean were passed where these trace gases either outgas or are absorbed. Ozone is a secondary trace gas, meaning that it is formed in the atmosphere. Its concentrations are relatively low. All trace gases data have been cleaned from exhaust gas influence.</t>
  </si>
  <si>
    <t>2016-12-17T00:00:00Z</t>
  </si>
  <si>
    <t>2017-04-10T23:55:00Z</t>
  </si>
  <si>
    <t>SPI_10_5281_zenodo_3250979</t>
  </si>
  <si>
    <t>SPI - Seawater chromium concentrations and isotope compositions in the Southern Ocean during the austral summer of 2016/2017, on board the Antarctic Circumnavigation Expedition (ACE).</t>
  </si>
  <si>
    <t>https://erddap.emodnet-physics.eu/erddap/tabledap/SPI_10_5281_zenodo_3250979</t>
  </si>
  <si>
    <t>Dissolved seawater chromium (Cr) concentrations and stable isotope compositions measured on samples collected with a trace metal clean rosette system in the Southern Ocean. Stations TM 7 to TM 12 reflect a north-south transect from Hobart, Tasmania to Mertz Glacier in Antarctica. Stations TM 14 and TM 15 neighbour the Balleny Islands. Stations TM 18 and TM 20 are located in the Drake Passage. Water samples were collected down to a depth of 1000 metres. The water was filtered in a class 100 clean container aboard the ship through pre-rinsed Supor Acropak capsule filters (0.2 um). Subsequently the samples were acidified and stored at a pH &lt; 2 for several months prior to analysis. Reported values therefore represent bulk seawater chromium (Cr III and Cr VI). The data was obtained using the double-spike technique.</t>
  </si>
  <si>
    <t>SPI_10_5281_zenodo_3843262</t>
  </si>
  <si>
    <t>SPI - Bromine monoxide (BrO) measurements made using a MAX-DOAS (Multi-AXis Differential Optical Absorption Spectroscopy) instrument in the austral summer of 2016/17 during the Antarctic Circumnavigation Expedition (ACE).</t>
  </si>
  <si>
    <t>https://erddap.emodnet-physics.eu/erddap/tabledap/SPI_10_5281_zenodo_3843262</t>
  </si>
  <si>
    <t>To achieve the objectives of the project, we installed a MAX-DOAS (Multi-AXis Differential Optical Absorption Spectroscopy) instrument on the vessel \u201cAkademik Tryoshnikov\u201d. This instrument is based on the DOAS technique, which is used to measure trace gas concentrations in the atmosphere. The method consists of the analysis of the spectral absorption lines that each trace gas produces in the solar spectra. The DOAS technique uses the narrowband features that every trace gas has in their spectral absorption coefficients. This differential cross section is unique and acts like a fingerprint for the trace gases, allowing to differentiate between them and to estimate their concentrations (for further details see Platt and Stutz, 2008). In the past decades, atmospheric chemists have come to realize that halogen species (like Cl, Br or I and their oxides ClO, BrO and IO) exert a powerful influence on the chemical composition of the troposphere and through that influence affect the evolution of pollutants, hence having a significant impact on climate. These reactive halogen species are potent oxidizers for organic and inorganic compounds throughout the troposphere. In particular, halogen cycles can act on several compounds (such as methane, ozone, particles\u2026), all of which are climate forcing agents through direct and indirect radiative effects. Dynamic exchange of halogens between ocean, sea ice, snowpack and atmosphere is the main driver for the frequent occurrence of Ozone Depletion Events (ODEs) and Atmospheric Mercury Depletion Events (AMDEs) (Saiz-Lopez and von Glasow, 2012). In this dataset we present the mixing ratio and vertical column density of bromine monoxide (BrO) recorded in the austral summer of 2016/2017 in the Southern Ocean and Atlantic Ocean, averaged over one-hour time periods.</t>
  </si>
  <si>
    <t>SPI_10_5281_zenodo_3843375</t>
  </si>
  <si>
    <t>SPI - Iodine monoxide (IO) measurements made using a MAX-DOAS (Multi-AXis Differential Optical Absorption Spectroscopy) instrument in the austral summer of 2016/17 during the Antarctic Circumnavigation Expedition (ACE).</t>
  </si>
  <si>
    <t>https://erddap.emodnet-physics.eu/erddap/tabledap/SPI_10_5281_zenodo_3843375</t>
  </si>
  <si>
    <t>To achieve the objectives of the project, we installed a MAX-DOAS (Multi-AXis Differential Optical Absorption Spectroscopy) instrument on the vessel \u201cAkademik Tryoshnikov\u201d. This instrument is based on the DOAS technique, which is used to measure trace gas concentrations in the atmosphere. The method consists of the analysis of the spectral absorption lines that each trace gas produces in the solar spectra. The DOAS technique uses the narrowband features that every trace gas has in their spectral absorption coefficients. This differential cross section is unique and acts like a fingerprint for the trace gases, allowing to differentiate between them and to estimate their concentrations (for further details see Platt and Stutz, 2008). In the past decades, atmospheric chemists have come to realize that halogen species (like Cl, Br or I and their oxides ClO, BrO and IO) exert a powerful influence on the chemical composition of the troposphere and through that influence affect the evolution of pollutants, hence having a significant impact on climate. These reactive halogen species are potent oxidizers for organic and inorganic compounds throughout the troposphere. In particular, halogen cycles can act on several compounds (such as methane, ozone, particles\u2026), all of which are climate forcing agents through direct and indirect radiative effects. Dynamic exchange of halogens between ocean, sea ice, snowpack and atmosphere is the main driver for the frequent occurrence of Ozone Depletion Events (ODEs) and Atmospheric Mercury Depletion Events (AMDEs) (Saiz-Lopez and von Glasow, 2012). In this dataset we present the mixing ratio and vertical column density of iodine monoxide (IO) recorded in the austral summer of 2016/2017 in the Southern Ocean and Atlantic Ocean, averaged over one-hour time periods.</t>
  </si>
  <si>
    <t>SPI_10_5281_zenodo_3897169</t>
  </si>
  <si>
    <t>SPI - Fe chemical speciation collected using trace metal rosette in the Southern Ocean during the austral summer of 2016/2017, on board the Antarctic Circumnavigation Expedition.</t>
  </si>
  <si>
    <t>https://erddap.emodnet-physics.eu/erddap/tabledap/SPI_10_5281_zenodo_3897169</t>
  </si>
  <si>
    <t>Fe chemical speciation of filtered seawater data are presented in this dataset, resulting from samples collected from a trace metal rosette on board the Antarctic Circumnavigation Expedition (ACE). During the austral summer of 2016/2017, seawater samples were collected from the Atlantic and Indian Ocean sectors of the Southern Ocean and dissolved Fe concentration, iron-binding organic ligands concentration and the conditional stability constant of Fe\u2019 are presented here.</t>
  </si>
  <si>
    <t>SPI_10_5281_zenodo_3922146</t>
  </si>
  <si>
    <t>SPI - Ionic composition of particulate matter (PM10) from high-volume sampling over the Southern Ocean during the austral summer of 2016/2017 on board the Antarctic Circumnavigation Expedition (ACE).</t>
  </si>
  <si>
    <t>https://erddap.emodnet-physics.eu/erddap/tabledap/SPI_10_5281_zenodo_3922146</t>
  </si>
  <si>
    <t>Aerosol particles originate from a variety of sources (Tomasi and Lupi, 2017). Information on particle chemical composition can be utilized to access particle origin. During the Antarctic Circumnavigation Expedition (ACE) cruise around the Southern Ocean, off-line filter sampling of ambient air was performed. Filters were stored on the ship (at -20 degrees C) and after the cruise concluded analysed at Leibniz-Institute for Tropospheric Research (TROPOS) concerning ionic composition of sampled material. Here, we give mass concentrations for inorganic ions (chloride, sodium, potassium, magnesium, calcium, ammonium, nitrate, sulphate, and bromide), organic constituents (methane-sulfonic acid and oxalate), and total filter load of particles with a mobility diameter smaller 10 micrometers (PM10) for each 24 hour-sampled filter.</t>
  </si>
  <si>
    <t>SPI_10_5281_zenodo_3973198</t>
  </si>
  <si>
    <t>Institute for Atmospheric and Climate Science, ETH Zurich, Switzerland</t>
  </si>
  <si>
    <t>SPI - Cold and warm temperature advection mask for the Antarctic Circumnavigation Expedition from December 2016 \u2013 March 2017.</t>
  </si>
  <si>
    <t>https://erddap.emodnet-physics.eu/erddap/tabledap/SPI_10_5281_zenodo_3973198</t>
  </si>
  <si>
    <t>This dataset contains a mask for the identification of cold and warm temperature advection along the Antarctic Circumnavigation Expedition (ACE) track based on a simple method using the difference between the sea surface and air temperature. This mask is a combination of measured air temperature during ACE and sea surface temperature fields from ECMWF operational analysis data.</t>
  </si>
  <si>
    <t>2016-12-21T08:00:00Z</t>
  </si>
  <si>
    <t>2017-03-18T04:00:00Z</t>
  </si>
  <si>
    <t>SPI_10_5281_zenodo_3974311</t>
  </si>
  <si>
    <t>SPI - Surface cyclone mask for the Antarctic Circumnavigation Expedition from December 2016 \u2013 March 2017.</t>
  </si>
  <si>
    <t>https://erddap.emodnet-physics.eu/erddap/tabledap/SPI_10_5281_zenodo_3974311</t>
  </si>
  <si>
    <t>This dataset contains a surface cyclone mask, which records the presence of a surface cyclone along the track of the Antarctic Circumnavigation expedition (ACE). The surface cyclones are calculated applying a 2D cyclone identification algorithm (Wernli and Schwierz, 2006; Sprenger et al., 2017) using global operational analysis data of the European Centre for Medium Range Weather Forecasts.</t>
  </si>
  <si>
    <t>2016-12-18T00:00:00Z</t>
  </si>
  <si>
    <t>2017-03-21T23:00:00Z</t>
  </si>
  <si>
    <t>SPI_10_5281_zenodo_4541563</t>
  </si>
  <si>
    <t>Department of Infrastructure Engineering, The University of Melbourne, 3010, Melbourne, VIC, Australia</t>
  </si>
  <si>
    <t>SPI - Reconstructed sea state using ship motion data recorded during the Antarctic Circumnavigation Expedition (ACE).</t>
  </si>
  <si>
    <t>https://erddap.emodnet-physics.eu/erddap/tabledap/SPI_10_5281_zenodo_4541563</t>
  </si>
  <si>
    <t>The Antarctic Circumnavigation Expedition (ACE) took place aboard the Russian icebreaker, Akademik Tryoshnikov, from December 2016 to March 2017. Throughout the expedition, the ship's motion was recorded with an Inertial Measurement Unit (IMU) at a sampling rate of 1 Hz. The sea state is reconstructed based on the ship's motion relying on the principle that the vessel is a rigid body with six degrees of freedom that moves in response to the incident wave field and restoring forces. The relation between the ship's motion and the wave field is evaluated via the response amplitude operator R(f), i.e. a ship-specific function that translates the motion spectrum into the wave spectrum. Motion spectra were evaluated by applying a Discrete Fourier Transform to 5-minute time series of heave motion. An approximation of R(f) for the Akademik Tryoshnikov was calculated solving the equation of motion with a model based on the boundary element method.</t>
  </si>
  <si>
    <t>2016-11-27T10:04:58Z</t>
  </si>
  <si>
    <t>2017-03-17T23:54:58Z</t>
  </si>
  <si>
    <t>TAD_Tsunami_Alert_Device</t>
  </si>
  <si>
    <t>WEBCRITECH</t>
  </si>
  <si>
    <t>TAD - Tsunami Alert Device</t>
  </si>
  <si>
    <t>https://erddap.emodnet-physics.eu/erddap/tabledap/TAD_Tsunami_Alert_Device</t>
  </si>
  <si>
    <t>2013-06-10T16:06:45Z</t>
  </si>
  <si>
    <t>2021-10-06T10:02:44Z</t>
  </si>
  <si>
    <t>TSM_BALTICSEA</t>
  </si>
  <si>
    <t>ETT</t>
  </si>
  <si>
    <t>EMODnet Physics - Total Suspended Matter - GridSeriesObservation - Concentration of total suspended matter - BALTIC SEA</t>
  </si>
  <si>
    <t>2002-06-01T00:00:00Z</t>
  </si>
  <si>
    <t>2012-03-01T00:00:00Z</t>
  </si>
  <si>
    <t>TSM_MBSEA</t>
  </si>
  <si>
    <t>EMODnet Physics - Total Suspended Matter - GridSeriesObservation - Concentration of total suspended matter - MEDITERRANEAN SEA</t>
  </si>
  <si>
    <t>TSM_NORTHSEA</t>
  </si>
  <si>
    <t>EMODnet Physics - Total Suspended Matter - GridSeriesObservation - Concentration of total suspended matter - NORTH SEA</t>
  </si>
  <si>
    <t>2003-01-01T00:00:00Z</t>
  </si>
  <si>
    <t>UHSLC_global_daily_fast</t>
  </si>
  <si>
    <t>University of Hawaii Sea Level Center</t>
  </si>
  <si>
    <t>UHSLC Fast Delivery Tide Gauge Data (daily)</t>
  </si>
  <si>
    <t>https://erddap.emodnet-physics.eu/erddap/tabledap/UHSLC_global_daily_fast</t>
  </si>
  <si>
    <t>The University of Hawaii Sea Level Center (UHSLC) assembles and distributes the Fast Delivery (FD) dataset of hourly- and daily-averaged tide gauge water-level observations. Tide gauge operators, or data creators, provide FD data to UHSLC after a level 1 quality assessment (see processing_level attribute). The UHSLC provides an independent quality assessment of the time series and makes FD data available within 4-6 weeks of collection. This is a "fast" turnaround time compared to Research Quality (RQ) data, which are available on an annual cycle after a level 2 quality assessment. RQ data replace FD data in the data stream as the former becomes available. This file contains hybrid time series composed of RQ data when available with FD data appended to the end of each RQ series.</t>
  </si>
  <si>
    <t>1846-01-04T12:00:00Z</t>
  </si>
  <si>
    <t>2021-08-31T12:00:00Z</t>
  </si>
  <si>
    <t>UHSLC_global_daily_rqds</t>
  </si>
  <si>
    <t>JASL/UHSLC Research Quality Tide Gauge Data (daily)</t>
  </si>
  <si>
    <t>https://erddap.emodnet-physics.eu/erddap/tabledap/UHSLC_global_daily_rqds</t>
  </si>
  <si>
    <t>The Joint Archive for Sea Level (JASL) Research Quality Data Set (RQDS) is a collaboration between the University of Hawaii Sea Level Center (UHSLC) and the World Data Center for Oceanography of the National Centers for Environmental Information (NCEI), National Oceanic and Atmospheric Administration (NOAA). The objective of the JASL RQDS is to assemble a well-documented, quality-controlled archive of hourly and daily sea level values that is appropriate for scientific research applications. The JASL RQDS is the largest global collection of quality-controlled hourly sea level data, and ongoing efforts seek to acquire new sites and uncover historic records as available.</t>
  </si>
  <si>
    <t>2019-07-29T12:00:00Z</t>
  </si>
  <si>
    <t>UHSLC_global_hourly_fast</t>
  </si>
  <si>
    <t>UHSLC Fast Delivery Tide Gauge Data (hourly)</t>
  </si>
  <si>
    <t>https://erddap.emodnet-physics.eu/erddap/tabledap/UHSLC_global_hourly_fast</t>
  </si>
  <si>
    <t>1846-01-04T00:00:00Z</t>
  </si>
  <si>
    <t>2021-08-31T22:59:59Z</t>
  </si>
  <si>
    <t>UHSLC_global_hourly_rqds</t>
  </si>
  <si>
    <t>JASL/UHSLC Research Quality Tide Gauge Data (hourly)</t>
  </si>
  <si>
    <t>https://erddap.emodnet-physics.eu/erddap/tabledap/UHSLC_global_hourly_rqds</t>
  </si>
  <si>
    <t>2019-07-30T13:59:59Z</t>
  </si>
  <si>
    <t>ZENODO_3250980</t>
  </si>
  <si>
    <t>ETH Zurich, Switzerland</t>
  </si>
  <si>
    <t>Dissolved seawater chromium (Cr) concentrations and stable isotope compositions measured on samples collected with a trace metal clean rosette system in the Southern Ocean</t>
  </si>
  <si>
    <t>https://erddap.emodnet-physics.eu/erddap/tabledap/ZENODO_3250980</t>
  </si>
  <si>
    <t>2017-01-17T07:23:53Z</t>
  </si>
  <si>
    <t>2017-02-19T03:05:55Z</t>
  </si>
  <si>
    <t>GEO</t>
  </si>
  <si>
    <t>ZENODO_3379590</t>
  </si>
  <si>
    <t>Paul Scherrer Institute, Switzerland</t>
  </si>
  <si>
    <t>Quality-checked meteorological data from the Southern Ocean collected during the Antarctic Circumnavigation Expedition from December 2016 to April 2017</t>
  </si>
  <si>
    <t>https://erddap.emodnet-physics.eu/erddap/tabledap/ZENODO_3379590</t>
  </si>
  <si>
    <t>2016-12-20T00:08:30Z</t>
  </si>
  <si>
    <t>2017-04-12T00:05:30Z</t>
  </si>
  <si>
    <t>EP_GEO_SDN_TEMP_NN_GR_FEB</t>
  </si>
  <si>
    <t>SDN Sea Surface Temperature Climatology in February</t>
  </si>
  <si>
    <t>geoserver.emodnet-physics.eu</t>
  </si>
  <si>
    <t>EP_GEO_SDN_TEMP_NN_GR_APR</t>
  </si>
  <si>
    <t>SDN Sea Surface Temperature Climatology in April</t>
  </si>
  <si>
    <t>EP_GEO_SDN_TEMP_NN_GR_MAR</t>
  </si>
  <si>
    <t>SDN Sea Surface Temperature Climatology in March</t>
  </si>
  <si>
    <t>EP_GEO_SDN_TEMP_NN_GR_SEP</t>
  </si>
  <si>
    <t>SDN Sea Surface Temperature Climatology in September</t>
  </si>
  <si>
    <t>EP_GEO_SDN_TEMP_NN_GR_NOV</t>
  </si>
  <si>
    <t>SDN Sea Surface Temperature Climatology in November</t>
  </si>
  <si>
    <t>EP_GEO_SDN_TEMP_NN_GR_JUL</t>
  </si>
  <si>
    <t>SDN Sea Surface Temperature Climatology in July</t>
  </si>
  <si>
    <t>EP_GEO_SDN_TEMP_NN_GR_JAN</t>
  </si>
  <si>
    <t>SDN Sea Surface Temperature Climatology in January</t>
  </si>
  <si>
    <t>EP_GEO_SDN_TEMP_NN_GR_AUG</t>
  </si>
  <si>
    <t>SDN Sea Surface Temperature Climatology in August</t>
  </si>
  <si>
    <t>EP_GEO_SDN_TEMP_NN_GR_DEC</t>
  </si>
  <si>
    <t>SDN Sea Surface Temperature Climatology in December</t>
  </si>
  <si>
    <t>EP_GEO_SDN_TEMP_NN_GR_JUN</t>
  </si>
  <si>
    <t>SDN Sea Surface Temperature Climatology in June</t>
  </si>
  <si>
    <t>EP_GEO_SDN_TEMP_NN_GR_MAY</t>
  </si>
  <si>
    <t>SDN Sea Surface Temperature Climatology in May</t>
  </si>
  <si>
    <t>EP_GEO_SDN_TEMP_NN_GR_OCT</t>
  </si>
  <si>
    <t>SDN Sea Surface Temperature Climatology in October</t>
  </si>
  <si>
    <t>OTHR</t>
  </si>
  <si>
    <t>EP_GEO_NER_OTHR_NN_NN_RAS</t>
  </si>
  <si>
    <t>Natural Earth Raster</t>
  </si>
  <si>
    <t>EP_GEO_INT_SLEV_TG_TS_ABS</t>
  </si>
  <si>
    <t>EMODnet Physics Absolute Sea Level Trends</t>
  </si>
  <si>
    <t>EP_GEO_INT_RVFL_RS_TS_VAR</t>
  </si>
  <si>
    <t>EMODnet Physics River Runoff variability</t>
  </si>
  <si>
    <t>EP_GEO_INT_WIND_MO_TS_NRT</t>
  </si>
  <si>
    <t>EMODnet Physics Wind direction and speed at sea level</t>
  </si>
  <si>
    <t>EP_GEO_PSM_SLEV_TG_TS_ANO</t>
  </si>
  <si>
    <t>EMODnet Physics Global Sea Level Anomalies</t>
  </si>
  <si>
    <t>EP_GEO_SON_SLEV_GR_TS_TRE</t>
  </si>
  <si>
    <t>EMODnet Physics Global relative Sea Level Trends Regions</t>
  </si>
  <si>
    <t>EP_GEO_PSM_SLEV_FS_PP_NNN</t>
  </si>
  <si>
    <t>EMODnet Physics Collection of the GNSS stations in the SONEL DB</t>
  </si>
  <si>
    <t>ALLP</t>
  </si>
  <si>
    <t>EP_GEO_INT_ALLP_AL_PP_MED</t>
  </si>
  <si>
    <t>EMODnet Physics DB of the platforms in the Mediterranean Sea</t>
  </si>
  <si>
    <t>EP_GEO_INT_ALLP_FB_PP_GLO</t>
  </si>
  <si>
    <t>EMODnet Physics DB of the FerryBox systems</t>
  </si>
  <si>
    <t>EP_GEO_INT_ALLP_DB_PP_GLO</t>
  </si>
  <si>
    <t>EMODnet Physics DB of the Drifting buoys</t>
  </si>
  <si>
    <t>EP_GEO_INT_TEMP_AL_PP_GLO</t>
  </si>
  <si>
    <t>EMODnet Physics DB of the platforms collecting Temperature in the water column</t>
  </si>
  <si>
    <t>EP_GEO_INT_TEMP_AR_PP_GLO</t>
  </si>
  <si>
    <t>EMODnet Physics DB of the ARGO</t>
  </si>
  <si>
    <t>EP_GEO_INT_TEMP_OT_PP_GLO</t>
  </si>
  <si>
    <t>EMODnet Physics DB of the platforms outside European Seas</t>
  </si>
  <si>
    <t>EP_GEO_INT_ALLP_AL_PP_JS3</t>
  </si>
  <si>
    <t>EMODnet Physics DB of the JERICONext project platforms</t>
  </si>
  <si>
    <t>EP_GEO_PSM_SLEV_TG_PP_GLO</t>
  </si>
  <si>
    <t>EMODnet Physics DB of all stations in the PSMSL database</t>
  </si>
  <si>
    <t>EP_GEO_INT_OPTS_AL_PP_GLO</t>
  </si>
  <si>
    <t>EMODnet Physics DB of the platforms collecting Optical data</t>
  </si>
  <si>
    <t>EP_GEO_INT_ALLP_MO_PP_GLO</t>
  </si>
  <si>
    <t>EMODnet Physics DB of the mooring</t>
  </si>
  <si>
    <t>EP_GEO_INT_ALLP_AL_PP_ATL</t>
  </si>
  <si>
    <t>EMODnet Physics DB of the platforms in the Atlantic Ocean</t>
  </si>
  <si>
    <t>EMODnet Physics DB of the platforms</t>
  </si>
  <si>
    <t>EP_GEO_PSM_SLEV_TG_TS_TRE</t>
  </si>
  <si>
    <t>EMODnet Physics Global relative Sea Level Trends</t>
  </si>
  <si>
    <t>EP_GEO_INT_ALLP_AL_PP_BAL</t>
  </si>
  <si>
    <t>EMODnet Physics DB of the platforms in the Baltic Sea</t>
  </si>
  <si>
    <t>EP_GEO_INT_ALLP_HF_PP_GLO</t>
  </si>
  <si>
    <t>EMODnet Physics DB of the High Frequency Radars</t>
  </si>
  <si>
    <t>EP_GEO_INT_WAVE_AL_PP_GLO</t>
  </si>
  <si>
    <t>EMODnet Physics DB of the platforms collecting Wave parameters</t>
  </si>
  <si>
    <t>EP_GEO_INT_SLEV_AL_PP_GLO</t>
  </si>
  <si>
    <t>EMODnet Physics DB of the platforms collecting SLEV</t>
  </si>
  <si>
    <t>ATMS</t>
  </si>
  <si>
    <t>EP_GEO_INT_ATMS_AL_PP_GLO</t>
  </si>
  <si>
    <t>EMODnet Physics DB of the platforms collecting atmospheric and meteorological data at sea level</t>
  </si>
  <si>
    <t>EP_GEO_INT_UWNO_AL_PP_GLO</t>
  </si>
  <si>
    <t>EMODnet Physics collection of platforms collecting under water noise data (SPL)</t>
  </si>
  <si>
    <t>EP_GEO_INT_LHAT_AL_PP_GLO</t>
  </si>
  <si>
    <t>EMODnet Physics DB of the platforms collecting Light Attenuation</t>
  </si>
  <si>
    <t>EP_GEO_INT_BGCP_AL_PP_GLO</t>
  </si>
  <si>
    <t>EMODnet Physics DB of the platforms collecting BioGeoChemical parameters</t>
  </si>
  <si>
    <t>EP_GEO_INT_ALLP_AL_PP_ARC</t>
  </si>
  <si>
    <t>EMODnet Physics DB of the platforms in the Arctic Sea</t>
  </si>
  <si>
    <t>EP_GEO_INT_HCXX_AL_PP_GLO</t>
  </si>
  <si>
    <t>EMODnet Physics DB of the platforms collecting water currents</t>
  </si>
  <si>
    <t>EP_GEO_INT_ALLP_AP_PP_GLO</t>
  </si>
  <si>
    <t>EMODnet Physics DB of the profiling platforms</t>
  </si>
  <si>
    <t>EP_GEO_INT_ALLP_AL_PP_BLS</t>
  </si>
  <si>
    <t>EMODnet Physics DB of the platforms in the Black Sea</t>
  </si>
  <si>
    <t>EP_GEO_INT_WIND_AL_PP_GLO</t>
  </si>
  <si>
    <t>EMODnet Physics DB of the platforms collecting WIND data</t>
  </si>
  <si>
    <t>EP_GEO_INT_WIND_GL_PP_GLO</t>
  </si>
  <si>
    <t>EMODnet Physics DB of the gliders</t>
  </si>
  <si>
    <t>EP_GEO_INT_ALLP_AL_PP_NWS</t>
  </si>
  <si>
    <t>EMODnet Physics DB of the platforms in the North West Shelf / North Sea</t>
  </si>
  <si>
    <t>EP_GEO_INT_RVFL_FS_PP_GLO</t>
  </si>
  <si>
    <t>EMODnet Physics DB of the river gauging stations</t>
  </si>
  <si>
    <t>EP_GEO_INT_ALLP_AL_PP_GLO</t>
  </si>
  <si>
    <t>dat_platformmapcache</t>
  </si>
  <si>
    <t>SIEX</t>
  </si>
  <si>
    <t>EP_GEO_INT_SIEX_SA_GR_SHH</t>
  </si>
  <si>
    <t>ice_edge_sh</t>
  </si>
  <si>
    <t>EP_GEO_GRD_RVFL_FS_PP_GLO</t>
  </si>
  <si>
    <t>Global Runoff Data Center collection of the European river gauging station available in EMODnet Physics</t>
  </si>
  <si>
    <t>EP_GEO_INT_SICE_SA_GR_NHH</t>
  </si>
  <si>
    <t>ice_edge_nh</t>
  </si>
  <si>
    <t>EP_GEO_INT_UWNO_XX_GR_INR</t>
  </si>
  <si>
    <t>EMODnet Physics European Impulsive Noise Events Registry</t>
  </si>
  <si>
    <t>EP_GEO_INT_UWNO_XX_VC_INR</t>
  </si>
  <si>
    <t>EMODnet Physics Impulsive Noise events Registry Values Codes</t>
  </si>
  <si>
    <t>EP_GEO_INT_UWNO_XX_PD_INR</t>
  </si>
  <si>
    <t>EMODnet Physics Impulsive Noise events Registry Pulse Days</t>
  </si>
  <si>
    <t>EP_GEO_WSEA_OTHR_NN_GR_GLO</t>
  </si>
  <si>
    <t>World Sea Basins</t>
  </si>
  <si>
    <t>EP_GEO_WSEA_OTHR_NN_GR_EUR</t>
  </si>
  <si>
    <t>World Sea Atlas - Reference for European Sea Basins</t>
  </si>
  <si>
    <t>EP_GEO_ICES_ALLP_AL_PP_GLO</t>
  </si>
  <si>
    <t>PhysicsICES</t>
  </si>
  <si>
    <t>EP_GEO_EXT_UWNO_XX_GR_INR</t>
  </si>
  <si>
    <t>EP_UWN_BASEDATA_SRC</t>
  </si>
  <si>
    <t>EP_GEO_INT_HCXX_HF_GR_EUR</t>
  </si>
  <si>
    <t>EMODnetPhysics_HFR_CurrentFieldMaps_Europe</t>
  </si>
  <si>
    <t xml:space="preserve">EP_DB_TEMP_LAST_MONTH </t>
  </si>
  <si>
    <t>EMODnet Physics TEMP as collected by Drifting buoys during last 30 days</t>
  </si>
  <si>
    <t>Jun 2020</t>
  </si>
  <si>
    <t>TDS</t>
  </si>
  <si>
    <t>TRAJ</t>
  </si>
  <si>
    <t>EP_DB_TRAJ_LAST_MONTH</t>
  </si>
  <si>
    <t>EMODnet Physics DB of the position of the Drifting buoys during past 30 days</t>
  </si>
  <si>
    <t>EP_TDS_INT_HCXX_HF_GR_NRT</t>
  </si>
  <si>
    <t>https://thredds.emodnet-physics.eu/thredds/EP_TDS_INT_HCXX_HF_GR_NRT.html</t>
  </si>
  <si>
    <t>In situ gridded Sea Surface Currents as monitored by High Frequency Radars</t>
  </si>
  <si>
    <t>Jan 2021</t>
  </si>
  <si>
    <t>https://thredds.emodnet-physics.eu/thredds/remoteCatalogService?catalog=http://150.145.136.27:8080/thredds/EP_TDS_INT_HCXX_HF_GR_NRT.xml</t>
  </si>
  <si>
    <t>EP_TDS_CMS_SIEX_SA_GR_NRT</t>
  </si>
  <si>
    <t>CMEMS</t>
  </si>
  <si>
    <t>https://thredds.emodnet-physics.eu/thredds/EP_TDS_CMS_SIEX_SA_GR_NRT.html</t>
  </si>
  <si>
    <t>For the Global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SEAICE_GLO_SEAICE_L4_NRT_OBSERVATIONS_011_001 - Developed by SIW-METNO-OSLO-NO for CMEMS - re-distributed by EMODnet Physics</t>
  </si>
  <si>
    <t>EP_TDS_UHS_SLEV_TG_TS_NRT</t>
  </si>
  <si>
    <t>UHSLC</t>
  </si>
  <si>
    <t>https://thredds.emodnet-physics.eu/thredds/EP_TDS_UHS_SLEV_TG_TS_NRT.html</t>
  </si>
  <si>
    <t xml:space="preserve">in situ sea level data from UHSLC </t>
  </si>
  <si>
    <t>EP_TDS_CMS_TEMP_SA_GR_NRT</t>
  </si>
  <si>
    <t>https://thredds.emodnet-physics.eu/thredds/EP_TDS_CMS_TEMP_SA_GR_NRT.html</t>
  </si>
  <si>
    <t>EP_TDS_SDN_TEMP_XX_GR_CLI</t>
  </si>
  <si>
    <t>https://thredds.emodnet-physics.eu/thredds/EP_TDS_SDN_TEMP_XX_GR_CLI.html</t>
  </si>
  <si>
    <t>Salinity Climatology (1900-2013) - based on the SeaDataNet aggregated dataset - DIVA software v4.6.10 - mask: relative error threshold 0.5. Developed by SeaDataNet (https://www.seadatanet.org), distributed by EMODnet Physics (www.emodnet-physics.eu)</t>
  </si>
  <si>
    <t>EP_TDS_INT_UWNO_XX_GR_XXX</t>
  </si>
  <si>
    <t>https://thredds.emodnet-physics.eu/thredds/EP_TDS_INT_UWNO_XX_GR_XXX.html</t>
  </si>
  <si>
    <t>TURB</t>
  </si>
  <si>
    <t>EP_TDS_INT_TSMA_XX_GR_EUR</t>
  </si>
  <si>
    <t>https://thredds.emodnet-physics.eu/thredds/EP_TDS_INT_TSMA_XX_GR_EUR.html</t>
  </si>
  <si>
    <t>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</si>
  <si>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EP_TDS_CMS_PSAL_XX_GR_C51</t>
  </si>
  <si>
    <t xml:space="preserve">IFREMER </t>
  </si>
  <si>
    <t>https://thredds.emodnet-physics.eu/thredds/remoteCatalogService?catalog=http://62.94.122.131/thredds/EP_TDS_CMS_PSAL_XX_GR_C51.xml</t>
  </si>
  <si>
    <t>EP_TDS_CMS_TEMP_XX_GR_C52</t>
  </si>
  <si>
    <t>https://thredds.emodnet-physics.eu/thredds/remoteCatalogService?catalog=http://62.94.122.131/thredds/EP_TDS_CMS_TEMP_XX_GR_C52.xml</t>
  </si>
  <si>
    <t>http://thredds.emodnet-physics.eu/thredds/catalog/GLODAP/catalog.html</t>
  </si>
  <si>
    <t>SOCAT</t>
  </si>
  <si>
    <t>http://thredds.emodnet-physics.eu/thredds/catalog.htmlhttp://thredds.emodnet-physics.eu/thredds/catalog/SOCAT/catalog.html</t>
  </si>
  <si>
    <t>LAMBDA-SSS/</t>
  </si>
  <si>
    <t>http://thredds.emodnet-physics.eu/thredds/catalog/fmrc/LAMBDA-SSS/catalog.html</t>
  </si>
  <si>
    <t>EMODnet Physics - SMOS SSS L4 - The page integrates Sea Surface Salinity measurements provided by the Soil Moisture and Ocean Salinity (SMOS) European mission. The product provides 9 day integrated measurements at global scale. The Sea Surface Salinity values are presented in false-color maps. Acknowledgements, Readings, Sources: The SMOS SSS maps have been generated in the Barcelona Expert Center (http://bec.icm.csic.es). SSS have been retrieved following the algorithm described in Olmedo, E. et al., De-biased non-Bayesian Retrieval: a novel approach to SMOS Sea Surface Salinity, Remote Sensing of Environment 193 (2017) 103–126 and Olmedo, E. et al.,CHARACTERIZATION AND CORRECTION OF THE LATITUDINAL AND SEASONAL BIAS IN BEC SMOS SEA SURFACE SALINITY MAPS, 2019. Proceedings of IGARSS 2019 (Paper number WE4.R12.4). Specific publication describing the entire methodology and the performance of the product has been submitted in Earth System Science Data journal, Olmedo, E. et al., Nine years of SMOS   Sea Surface Salinity global maps at the Barcelona Expert Center.</t>
  </si>
  <si>
    <t>LAMBDA-SSS-MONTHLY-MEAN/</t>
  </si>
  <si>
    <t>http://thredds.emodnet-physics.eu/thredds/catalog/fmrc/LAMBDA-SSS-MONTHLY-MEAN/catalog.html</t>
  </si>
  <si>
    <t>EMODnet Physics - SEALEVEL_GLO_PHY_CLIMATE_L4_REP_OBSERVATIONS_008_057 MONTHLY MEAN/</t>
  </si>
  <si>
    <t>http://thredds.emodnet-physics.eu/thredds/SEALEVEL_GLO_PHY_CLIMATE_L4_REP_OBSERVATIONS_008_057_MONTHLY_MEAN.html</t>
  </si>
  <si>
    <t>SEALEVEL_GLO_PHY_CLIMATE_L4_REP_OBSERVATIONS_008_057_MONTHLY_MEAN</t>
  </si>
  <si>
    <t>MAP</t>
  </si>
  <si>
    <t>EP_MAP_TEMP_001</t>
  </si>
  <si>
    <t>http://www.emodnet-physics.eu/map/Products/EP_MAP_TEMP_001</t>
  </si>
  <si>
    <t>EMODnet Physics - TEMP_001 - The page presents the monthly gridded analysis fields of temperature in the water column from the reprocessed (ISAS software) in-situ data collections (1900 - 201x). Based on the Coriolis Ocean database for ReAnalysis (CORA) v.5.2 - Developed by IFREMER for CMEMS</t>
  </si>
  <si>
    <t>EP_MAP_TEMP_002</t>
  </si>
  <si>
    <t>https://products.emodnet-physics.eu/EP_MAP_TEMP_002/</t>
  </si>
  <si>
    <t>EMODnet Physics - TEMP_002 - near real time temperature in the water column from multi platforms observations. The product presents the latest 7-60 days of measurements from fixed and moving platforms.</t>
  </si>
  <si>
    <t>EP_MAP_TEMP_003</t>
  </si>
  <si>
    <t>https://products.emodnet-physics.eu/EP_MAP_TEMP_003/</t>
  </si>
  <si>
    <t>EMODnet Physics - TEMP_003 - Collection of the temperature profiles collected by animal bourn instrumentation. The marine mammal data were collected and made freely available by the International MEOP Consortium and the national programs that contribute to it (http://www.meop.net)</t>
  </si>
  <si>
    <t>EP_MAP_TEMP_004</t>
  </si>
  <si>
    <t>https://products.emodnet-physics.eu/EP_MAP_TEMP_004/</t>
  </si>
  <si>
    <t>Temperature monthly climatology for North Atlantic Ocean, Baltic Sea, Arctic Sea, Mediterranean Sea and Black Sea, covering the period from 1900 to 2014. This product is based on the SeaDataNet aggregated dataset v1.1.</t>
  </si>
  <si>
    <t>EP_MAP_TEMP_005</t>
  </si>
  <si>
    <t>https://products.emodnet-physics.eu/EP_MAP_TEMP_005/</t>
  </si>
  <si>
    <t>Global mapped climatologies of temperature using the Data Interpolating Variational Analysis (DIVA) mapping method. This product covers all ocean basins over the years 1972 to 2013, and provides vertically interpolated data onto 33 standard depth surfaces, and gridded by bin averaging in each 1° × 1° grid cell. This product is based on the GLODAP (Global Ocean Data Analysis Project) dataset v2.2016b, built with surface-to-bottom ocean biogeochemical bottle data.</t>
  </si>
  <si>
    <t>EP_MAP_PSAL_001</t>
  </si>
  <si>
    <t>https://www.emodnet-physics.eu/map/Products/EP_MAP_PSAL_001/</t>
  </si>
  <si>
    <t>EMODnet Physics - PSAL_001 - The page presents the monthly gridded analysis fields of salinity in the water column from the reprocessed (ISAS software) in-situ data collections (1900 - 201x). Based on the Coriolis Ocean database for ReAnalysis (CORA) v.5.2 - Developed by IFREMER for CMEMS</t>
  </si>
  <si>
    <t>EP_MAP_PSAL_002</t>
  </si>
  <si>
    <t>https://products.emodnet-physics.eu/EP_MAP_PSAL_002/</t>
  </si>
  <si>
    <t>EMODnet Physics - PSAL_002 - near real time salinity in the water column from multi platforms observations. The product presents the latest 7-60 days of measurements from fixed and moving platforms.</t>
  </si>
  <si>
    <t>EP_MAP_PSAL_003</t>
  </si>
  <si>
    <t>https://products.emodnet-physics.eu/EP_MAP_PSAL_003/</t>
  </si>
  <si>
    <t>EMODnet Physics - PSAL_003 - Collection of the salinity profiles collected by animal bourn instrumentation. The marine mammal data were collected and made freely available by the International MEOP Consortium and the national programs that contribute to it (http://www.meop.net)</t>
  </si>
  <si>
    <t>EP_MAP_PSAL_004</t>
  </si>
  <si>
    <t>https://products.emodnet-physics.eu/EP_MAP_PSAL_004/</t>
  </si>
  <si>
    <t>Sea Surface Salinity measurements provided by the Soil Moisture and Ocean Salinity (SMOS) European mission.</t>
  </si>
  <si>
    <t>EP_MAP_PSAL_005</t>
  </si>
  <si>
    <t>https://products.emodnet-physics.eu/EP_MAP_PSAL_005/</t>
  </si>
  <si>
    <t>Salinity monthly climatology for North Atlantic Ocean, Baltic Sea, Arctic Sea, Mediterranean Sea and Black Sea, covering the period from 1900 to 2014. This product is based on the SeaDataNet aggregated dataset v1.1.</t>
  </si>
  <si>
    <t>EP_MAP_PSAL_006</t>
  </si>
  <si>
    <t>https://products.emodnet-physics.eu/EP_MAP_PSAL_006/</t>
  </si>
  <si>
    <t>Global mapped climatologies of salinity using the Data Interpolating Variational Analysis (DIVA) mapping method.</t>
  </si>
  <si>
    <t>EP_MAP_RVFL_001</t>
  </si>
  <si>
    <t>https://www.emodnet-physics.eu/map/Products/EP_MAP_RVFL_001/</t>
  </si>
  <si>
    <t>EMODnet Physics – RVFL_001 -  Near Real Time Sea Surface Currents field from High Frequency Radar – the EU HFR node product is integrated with other regional and global sources into the EMODnet Physics product</t>
  </si>
  <si>
    <t>EP_MAP_WIND_001</t>
  </si>
  <si>
    <t>https://www.emodnet-physics.eu/map/Products/Wind/</t>
  </si>
  <si>
    <t>EMODnet Physics - WIND_001. The page integrates global winds at sea level/ground and in situ data.  The product provides the user data for latest 60 days from GFS (nowcast) and in situ platforms. Wind velocity is presented in false-color, solid arrows indicate in situ platforms. By clicking a given position, a popup shows latest available data, if there is a platform available, the user can also access and plot latest in situ data.</t>
  </si>
  <si>
    <t>EP_MAP_WAVE_001</t>
  </si>
  <si>
    <t>https://www.emodnet-physics.eu/map/Products/Wave/</t>
  </si>
  <si>
    <t>EMODnet Physics - WAVE_001. The page integrates global waves and in situ data. The product provides the user data for latest 60 days in situ platforms superimposed with the nowcast data. Wave intensity is presented in false-color, solid arrows indicate in situ platforms. By clicking a given position, a popup shows latest available data, if there is a platform available, the user can also access and plot latest in situ data.</t>
  </si>
  <si>
    <t>TSMA</t>
  </si>
  <si>
    <t>EP_MAP_TSMA_001</t>
  </si>
  <si>
    <t>https://products.emodnet-physics.eu/EP_MAP_TSMA_001/</t>
  </si>
  <si>
    <t>EMODnet Physics - TSMA_001 -  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</si>
  <si>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EP_MAP_EINR_001</t>
  </si>
  <si>
    <t>https://www.emodnet-physics.eu/map/Products/EP_MAP_EINR_001/</t>
  </si>
  <si>
    <t>EMODnet Physics - EINR_001 - European Impulsive Noise Events Registry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</si>
  <si>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EP_MAP_EINR_002</t>
  </si>
  <si>
    <t>https://www.emodnet-physics.eu/map/Products/EP_MAP_EINR_002/</t>
  </si>
  <si>
    <t>EMODnet Physics - EINR_002 - Base data of the European Impulsive Noise Events Registry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</si>
  <si>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EP_MAP_EINR_003</t>
  </si>
  <si>
    <t>https://www.emodnet-physics.eu/map/Products/EP_MAP_EINR_003/</t>
  </si>
  <si>
    <t>EP_MAP_SLEV_001</t>
  </si>
  <si>
    <t>https://products.emodnet-physics.eu/EP_MAP_SLEV_001/</t>
  </si>
  <si>
    <t>EMODnet Physics - SLEV_001 - The page presents Relative Sea Level Trends since 1900. The product is based on PSMSL aggregated dataset. Data Retrived 30/01/2021 from http://www.psmsl.org/data/obtaining</t>
  </si>
  <si>
    <t>EP_MAP_SLEV_002</t>
  </si>
  <si>
    <t>EMODnet Physics -  SLEV_002 - Absolute (geocentric) Sea Level Trends. The page is integrating data from the SONEL DB https://www.sonel.org/-Sea-level-trends-.html</t>
  </si>
  <si>
    <t>EP_MAP_SLEV_003</t>
  </si>
  <si>
    <t>https://www.emodnet-physics.eu/map/Products/V2/PRODUCTS.aspx?PRODTYPE=SL&amp;type=PSMSLSONEL&amp;param=undefined</t>
  </si>
  <si>
    <t>EMODnet Physics - SLEV_003 -  the product Anomalies from the Relative Sea Level data. It is based on PSMSL aggregated dataset. http://www.psmsl.org/data/obtaining</t>
  </si>
  <si>
    <t>EP_MAP_SLEV_004</t>
  </si>
  <si>
    <t>https://products.emodnet-physics.eu/EP_MAP_SLEV_004/</t>
  </si>
  <si>
    <t>EMODnet Physics - SLEV_004 - The page presents the relative sea level rise versus a recent baseline. It is based on PSMSL RLR monthly data - baseline periods, i.e. 2000-2019, 2005-2019, 2010-2019.</t>
  </si>
  <si>
    <t>EP_MAP_SLEV_005</t>
  </si>
  <si>
    <t>https://products.emodnet-physics.eu/EP_MAP_SLEV_005/</t>
  </si>
  <si>
    <t>EMODnet Physics - SLEV_005 - using EMODnet Physics available PSMSL RLR monthly data, we discuss sea level trends calculated over 3 recent baseline periods, i.e. 2000-2019, 2005-2019, 2010-2019.</t>
  </si>
  <si>
    <t>SICE</t>
  </si>
  <si>
    <t>EP_MAP_SICE_001</t>
  </si>
  <si>
    <t>https://www.emodnet-physics.eu/map/Products/EP_MAP_SICE_001/</t>
  </si>
  <si>
    <t>EMODnet Physics - SICE_001 -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</si>
  <si>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EP_MAP_SICE_002</t>
  </si>
  <si>
    <t>https://www.emodnet-physics.eu/map/Products/EP_MAP_SICE_002</t>
  </si>
  <si>
    <t>EMODnet Physics - SICE_002 -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</si>
  <si>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EP_MAP_SICE_003</t>
  </si>
  <si>
    <t>https://www.emodnet-physics.eu/map/Products/EP_MAP_SICE_003</t>
  </si>
  <si>
    <t>EMODnet Physics - SICE_003 -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</si>
  <si>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EP_MAP_SICE_004</t>
  </si>
  <si>
    <t>https://www.emodnet-physics.eu/map/Products/EP_MAP_SICE_004/</t>
  </si>
  <si>
    <t>EMODnet Physics - SICE_004 -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</si>
  <si>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EP_MAP_SICE_005</t>
  </si>
  <si>
    <t>EMODnet Physics - SICE_005 -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</si>
  <si>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EP_MAP_SICE_006</t>
  </si>
  <si>
    <t>https://www.emodnet-physics.eu/map/Products/EP_MAP_SICE_005/</t>
  </si>
  <si>
    <t>EMODnet Physics - SICE_006 -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</si>
  <si>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RFVL</t>
  </si>
  <si>
    <t>EP_MAP_RFVL_001</t>
  </si>
  <si>
    <t>https://www.emodnet-physics.eu/map/Products/Proxy/</t>
  </si>
  <si>
    <t>EMODnet Physics PROXY – the product is 1D MOHID model that represent estuaries (i.e. proxy) schematically. The estuary is represented in the model by 10 grid cells in only one direction; 12x3 cells domain including the ocean open boundary and the land limits. In the open boundary, the model receives tides and water properties such as salinity and temperature. The model includes the local tides since the grid open boundary is georeferred and we can use global tidal models to provide realistic tides for each estuary. Tides were imposed using the Finite Element Solution 2014 (FES2014; Carrère et al., 2016) as the global tidal solution. In the land boundary, the model is forced in the innermost cell by river flow and temperature. River salinity values were considered as freshwater (0.01). Atmospheric forcing was not included.</t>
  </si>
  <si>
    <t>EP_MAP_SLEV_006</t>
  </si>
  <si>
    <t>https://www.emodnet-physics.eu/map/Products/EP_MAP_SLEV_006/</t>
  </si>
  <si>
    <t>EMODnet Physics - EP_MAP_SLEV_006 - Global Sea level Trends</t>
  </si>
  <si>
    <t>EP_MAP_SLEV_007</t>
  </si>
  <si>
    <t>https://www.emodnet-physics.eu/map/Products/EP_MAP_SLEV_007/</t>
  </si>
  <si>
    <t xml:space="preserve"> EMODnet Physics - Sea Level data Relative Local Reference. The product is based on PSMSL RLR aggregated dataset. The product presents the completensess of time serie.</t>
  </si>
  <si>
    <t>EP_MAP_SAOD_001</t>
  </si>
  <si>
    <t>https://products.emodnet-physics.eu/EP_MAP_SAOD_001/</t>
  </si>
  <si>
    <t>This product provides the number of days in a calendar year in which salinty data record activity occurred within a 1° x 1° cell grid.
The product is based on the data integrated in and downloadable from EMODnet Physics and provides information from 1900 to 2020. Last update 30/06/2021.</t>
  </si>
  <si>
    <t>EP_MAP_TAOD_001</t>
  </si>
  <si>
    <t>https://products.emodnet-physics.eu/EP_MAP_TAOD_001/</t>
  </si>
  <si>
    <t>Temperature observation-days per year. This product provides the number of days in a calendar year in which temperature data record activity occurred within a 1° x 1° cell grid. The product is based on the data integrated in and downloadable from EMODnet Physics and provides information from 1900 to 2020. Last update 30/06/2021.</t>
  </si>
  <si>
    <t>EP_MAP_WIOD_001</t>
  </si>
  <si>
    <t>https://products.emodnet-physics.eu/EP_MAP_WIOD_001/</t>
  </si>
  <si>
    <t>Wind observation-days per year</t>
  </si>
  <si>
    <t>EP_MAP_WAOD_001</t>
  </si>
  <si>
    <t>https://products.emodnet-physics.eu/EP_MAP_WAOD_001/</t>
  </si>
  <si>
    <t>WAVE observation-days per year</t>
  </si>
  <si>
    <t>EP_MAP_SLOD_001</t>
  </si>
  <si>
    <t>https://products.emodnet-physics.eu/EP_MAP_SLOD_001/</t>
  </si>
  <si>
    <t>Sea level observation-days per year</t>
  </si>
  <si>
    <t>EP_MAP_RFOD_001</t>
  </si>
  <si>
    <t>https://products.emodnet-physics.eu/EP_MAP_RFOD_001/</t>
  </si>
  <si>
    <t>River flow observation-days per year</t>
  </si>
  <si>
    <t>EP_MAP_CUOD_001</t>
  </si>
  <si>
    <t>https://products.emodnet-physics.eu/EP_MAP_CUOD_001/</t>
  </si>
  <si>
    <t>Currents observation-days per year</t>
  </si>
  <si>
    <t>EP_MAP_TEAN_001</t>
  </si>
  <si>
    <t>https://products.emodnet-physics.eu/EP_MAP_TEAN_001/</t>
  </si>
  <si>
    <t xml:space="preserve">Temperature anomalies calculated over baseline averages of 10 years. </t>
  </si>
  <si>
    <t>EP_MAP_TEAN_002</t>
  </si>
  <si>
    <t>https://products.emodnet-physics.eu/EP_MAP_TEAN_002/</t>
  </si>
  <si>
    <t xml:space="preserve">Temperature anomalies calculated over baseline averages of 20 years. </t>
  </si>
  <si>
    <t>EP_MAP_TEAN_003</t>
  </si>
  <si>
    <t>https://products.emodnet-physics.eu/EP_MAP_TEAN_003/</t>
  </si>
  <si>
    <t xml:space="preserve">Temperature anomalies calculated over baseline averages of 30 years. </t>
  </si>
  <si>
    <t>EP_MAP_PSAN_001</t>
  </si>
  <si>
    <t>https://products.emodnet-physics.eu/EP_MAP_PSAN_001/</t>
  </si>
  <si>
    <t xml:space="preserve">Salinity anomalies calculated over baseline averages of 10 years. </t>
  </si>
  <si>
    <t>EP_MAP_PSAN_002</t>
  </si>
  <si>
    <t>https://products.emodnet-physics.eu/EP_MAP_PSAN_002/</t>
  </si>
  <si>
    <t xml:space="preserve">Salinity anomalies calculated over baseline averages of 20 years. </t>
  </si>
  <si>
    <t>EP_MAP_PSAN_003</t>
  </si>
  <si>
    <t>https://products.emodnet-physics.eu/EP_MAP_PSAN_003/</t>
  </si>
  <si>
    <t xml:space="preserve">Salinity anomalies calculated over baseline averages of 30 years. </t>
  </si>
  <si>
    <t>EP_MAP_NADR_001</t>
  </si>
  <si>
    <t>https://products.emodnet-physics.eu/EP_MAP_NADR_001/</t>
  </si>
  <si>
    <t>High-resolution temperature climatological fields for the Northern Adriatic Sea. This product provides monthly and seasonal fields.</t>
  </si>
  <si>
    <t>EP_MAP_NADR_002</t>
  </si>
  <si>
    <t>https://products.emodnet-physics.eu/EP_MAP_NADR_002/</t>
  </si>
  <si>
    <t>High-resolution salinity climatological fields for the Northern Adriatic Sea. This product provides monthly and seasonal fields.</t>
  </si>
  <si>
    <t>EP_MAP_SOCAT_001</t>
  </si>
  <si>
    <t>https://products.emodnet-physics.eu/EP_MAP_SOCAT_001/</t>
  </si>
  <si>
    <t>Surface ocean fCO₂ (fugacity of carbon dioxide) observations from 1957 to 2019 for the global oceans and coastal seas.</t>
  </si>
  <si>
    <t>EP_MAP_TCO2_001</t>
  </si>
  <si>
    <t>https://products.emodnet-physics.eu/EP_MAP_TCO2_001/</t>
  </si>
  <si>
    <t>Global mapped climatologies of carbon dioxide using the Data Interpolating Variational Analysis (DIVA) mapping method. This product covers all ocean basins over the years 1972 to 2013, and provides vertically interpolated data onto 33 standard depth surfaces, and gridded by bin averaging in each 1° × 1° grid cell. This product is based on the GLODAP (Global Ocean Data Analysis Project) dataset v2.2016b, built with surface-to-bottom ocean biogeochemical bottle data.</t>
  </si>
  <si>
    <t>EP_MAP_ALKY_001</t>
  </si>
  <si>
    <t>https://products.emodnet-physics.eu/EP_MAP_ALKY_001/</t>
  </si>
  <si>
    <t>Global mapped climatologies of water pH using the Data Interpolating Variational Analysis (DIVA) mapping method. This product covers all ocean basins over the years 1972 to 2013, and provides vertically interpolated data onto 33 standard depth surfaces, and gridded by bin averaging in each 1° × 1° grid cell. This product is based on the GLODAP (Global Ocean Data Analysis Project) dataset v2.2016b, built with surface-to-bottom ocean biogeochemical bottle data.</t>
  </si>
  <si>
    <t>EP_MAP_SLEV_008</t>
  </si>
  <si>
    <t>EP_MAP_SLEV_009</t>
  </si>
  <si>
    <t>EP_MAP_SLEV_010</t>
  </si>
  <si>
    <t>Water Conductivity, Biogeochemical</t>
  </si>
  <si>
    <r>
      <t xml:space="preserve">Total number of products per sub-theme </t>
    </r>
    <r>
      <rPr>
        <i/>
        <sz val="10"/>
        <color rgb="FF333333"/>
        <rFont val="Open Sans"/>
        <family val="2"/>
      </rPr>
      <t>(since start of project phase, i.e. since last final report)</t>
    </r>
    <r>
      <rPr>
        <b/>
        <i/>
        <sz val="10"/>
        <color rgb="FF333333"/>
        <rFont val="Open Sans"/>
        <family val="2"/>
      </rPr>
      <t xml:space="preserve"> @01/08/2021</t>
    </r>
  </si>
  <si>
    <t xml:space="preserve">EMODnet Physics data products may be both datacollections (e.g. PSMSL RLR) and products (e.g. gridded climatology) that in total are 552 dataitems (full list is reported in the Products20220801 sheet). These are available on the development infrastructure (ERD = ERDDAP, MAP = Mapviewer, GEO = GeoServer). Apart from the European Under Water Noise Register and the TSM that only covering Europe (100% of the availble information) the other products offer global coverage. To ease the centralization process, as interim and stepwise approach, the Central viewer is going to present a subset of those 552, while the Central catalogue will provide links to them all.   </t>
  </si>
  <si>
    <t>GeoSERVER</t>
  </si>
  <si>
    <t>ERDDAP</t>
  </si>
  <si>
    <t>THREDDS</t>
  </si>
  <si>
    <t>GeoNETWORK</t>
  </si>
  <si>
    <t>mapviewer - map, platforms, prods</t>
  </si>
  <si>
    <t>mapviewer - products</t>
  </si>
  <si>
    <t>server logs</t>
  </si>
  <si>
    <t xml:space="preserve">server logs </t>
  </si>
  <si>
    <t>matomo</t>
  </si>
  <si>
    <t>matomo logs</t>
  </si>
  <si>
    <r>
      <t xml:space="preserve">Number of </t>
    </r>
    <r>
      <rPr>
        <b/>
        <sz val="10"/>
        <rFont val="Open Sans"/>
        <family val="2"/>
      </rPr>
      <t>manual</t>
    </r>
    <r>
      <rPr>
        <sz val="10"/>
        <rFont val="Open Sans"/>
        <family val="2"/>
      </rPr>
      <t xml:space="preserve"> </t>
    </r>
    <r>
      <rPr>
        <b/>
        <sz val="10"/>
        <rFont val="Open Sans"/>
        <family val="2"/>
      </rPr>
      <t xml:space="preserve">downloads
</t>
    </r>
    <r>
      <rPr>
        <sz val="10"/>
        <rFont val="Open Sans"/>
        <family val="2"/>
      </rPr>
      <t>(status last final report) @01/08/2021</t>
    </r>
  </si>
  <si>
    <t>Number of Map visualisations (last final report) @01/08/2021</t>
  </si>
  <si>
    <t>Number of WMS requests 
(last final report) @01/08/2022</t>
  </si>
  <si>
    <t>Number of WFS requests 
(last final report) @01/08/2021</t>
  </si>
  <si>
    <t>EP_MAP_NADR_001 (TEMP)</t>
  </si>
  <si>
    <t>EP_MAP_NADR_002 (PSAL)</t>
  </si>
  <si>
    <t xml:space="preserve">System is stable and available (uptime 100%). Response time seems not to have been updated to monitor the  "prod-env" endpoint. </t>
  </si>
  <si>
    <t>It looks like that users directly go to the mapviewer bypassing the landing page at all. Combining indicator 9 and 10 stats we see that the map viewer is the most consumed page (9), while the webportal section (portal page link to the mapviewer - 10) is very little. This confirms that mapviewer is the most used and appreciated interface.</t>
  </si>
  <si>
    <t>Same comments as for sect.9 and 10</t>
  </si>
  <si>
    <t>EMODnet Physics mapviewer is by far the most used interface with an steady trend. Catalogue is also quite well consumed. Charts are missing some data because, some endpoints were changed and the system was not able to distinct by (these) pages.  CP team worked to fix it. Status quo.</t>
  </si>
  <si>
    <t>The mapviewer and the products pages accessible under the "Products" section are monitored in terms of visits (by matomo). ERDDAP is monitored both in terms of visit to the erddap landing page (matomo) and in terms of transactions (downloads - by logs). THREDDS and GeoSERVER are both monitored in terms of logs. We record a quite good use of the services, ERDDAP is the most used interfaces. Monitoring endpoints for WMS and WFS services have been changed since last contract: now we monitor logs from GeoServer and ERDDAP/ncWMS, during last contract we were collecting logs of the WMS/WFS service landing page. Current methodology is cleaner: it is counting only  transactions (the previous was counting any interaction) and thus is in line with recorded trends. Notably, while in the previous contract most of the download were manual and form the mapviewer, during this period we recorded a shift towards the use of ERDDAP.</t>
  </si>
  <si>
    <t xml:space="preserve">Indicator 1.B is reporting the amount of downloaded data from mapviewer (note that the amount in GB is an estimation based on the number of requests multiplied the average file size). As reported in 2B the overall amount of downloaded data from ERDDAP is about 561 GB. According indicators it seems the users use the mapviewer as entry page to check for values (charts) and use ERDDAP and GeoServer to download data (ERDDAP+map manual download - 2B col F; 1B col D). We are considering the number of views of the sub-theme pages as the number of downloads, and for each sub-theme we consider the % against the total of download.  Concerning the use of the interfaces: ERDDAP is the most used. The use of WMS/WFS layers (GeoServer) is tracked and (only) reported under 2B. Users are starting using interfaces as we planned and this will facilitate the centralization of process (the overall idea is to inform users that the new mapviewer/ERDDAP/GeoSeerver are on/from the CP - that are linked to the EMODnet Phyics ones - and they should be able to adapt easily to this - it's only a change in the url endpoint). It is not possible to assess the trends (i.e. to compare analytics vs the results of the previous phase) because the system endpoints were re-designed and the monitoring tools presented limitations intracking the new infrastructure. See appendix for more details.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</si>
</sst>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9" formatCode="0.0%"/>
  </numFmts>
  <fonts count="55" x14ac:knownFonts="1">
    <font>
      <sz val="11"/>
      <color theme="1"/>
      <name val="Calibri"/>
      <family val="2"/>
      <scheme val="minor"/>
    </font>
    <font>
      <sz val="12"/>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12"/>
      <color rgb="FF333333"/>
      <name val="Open Sans"/>
      <family val="2"/>
    </font>
    <font>
      <sz val="11"/>
      <color rgb="FF333333"/>
      <name val="Calibri"/>
      <family val="2"/>
      <scheme val="minor"/>
    </font>
    <font>
      <sz val="11"/>
      <color rgb="FF333333"/>
      <name val="Open Sans"/>
      <family val="2"/>
    </font>
    <font>
      <sz val="10"/>
      <color rgb="FFFF0000"/>
      <name val="Open Sans"/>
      <family val="2"/>
    </font>
    <font>
      <i/>
      <sz val="10"/>
      <name val="Open Sans"/>
      <family val="2"/>
    </font>
    <font>
      <b/>
      <i/>
      <sz val="10"/>
      <color rgb="FF333333"/>
      <name val="Open Sans"/>
      <family val="2"/>
    </font>
    <font>
      <b/>
      <i/>
      <u/>
      <sz val="10"/>
      <color rgb="FF333333"/>
      <name val="Open Sans"/>
      <family val="2"/>
    </font>
    <font>
      <i/>
      <sz val="10"/>
      <color theme="8" tint="-0.249977111117893"/>
      <name val="Open Sans"/>
      <family val="2"/>
    </font>
    <font>
      <sz val="11"/>
      <color theme="1"/>
      <name val="Open Sans"/>
      <family val="2"/>
    </font>
    <font>
      <i/>
      <sz val="11"/>
      <color theme="8" tint="-0.249977111117893"/>
      <name val="Calibri"/>
      <family val="2"/>
      <scheme val="minor"/>
    </font>
    <font>
      <b/>
      <sz val="11"/>
      <color rgb="FF333333"/>
      <name val="Open Sans"/>
      <family val="2"/>
    </font>
    <font>
      <sz val="11"/>
      <color theme="0" tint="-0.34998626667073579"/>
      <name val="Open Sans"/>
      <family val="2"/>
    </font>
    <font>
      <b/>
      <sz val="11"/>
      <color rgb="FFFF0000"/>
      <name val="Open Sans"/>
      <family val="2"/>
    </font>
    <font>
      <b/>
      <sz val="12"/>
      <color rgb="FFFFFFFF"/>
      <name val="Open Sans"/>
      <family val="2"/>
    </font>
    <font>
      <sz val="10"/>
      <color rgb="FFFFFFFF"/>
      <name val="Open Sans"/>
      <family val="2"/>
    </font>
    <font>
      <sz val="8"/>
      <color rgb="FF333333"/>
      <name val="Open Sans"/>
      <family val="2"/>
    </font>
    <font>
      <sz val="11"/>
      <name val="Calibri"/>
      <family val="2"/>
      <scheme val="minor"/>
    </font>
    <font>
      <b/>
      <sz val="12"/>
      <name val="Open Sans"/>
      <family val="2"/>
    </font>
    <font>
      <sz val="12"/>
      <name val="Open Sans"/>
      <family val="2"/>
    </font>
    <font>
      <b/>
      <sz val="10"/>
      <name val="Open Sans"/>
      <family val="2"/>
    </font>
    <font>
      <sz val="10"/>
      <name val="Open Sans"/>
      <family val="2"/>
    </font>
    <font>
      <sz val="9"/>
      <name val="Open Sans"/>
      <family val="2"/>
    </font>
    <font>
      <sz val="11"/>
      <name val="Open Sans"/>
      <family val="2"/>
    </font>
    <font>
      <b/>
      <sz val="11"/>
      <name val="Open Sans"/>
      <family val="2"/>
    </font>
    <font>
      <b/>
      <i/>
      <sz val="10"/>
      <name val="Open Sans"/>
      <family val="2"/>
    </font>
    <font>
      <strike/>
      <sz val="10"/>
      <name val="Open Sans"/>
      <family val="2"/>
    </font>
    <font>
      <b/>
      <sz val="9"/>
      <name val="Open Sans"/>
      <family val="2"/>
    </font>
    <font>
      <sz val="9"/>
      <color theme="1"/>
      <name val="Open Sans"/>
      <family val="2"/>
    </font>
    <font>
      <sz val="9"/>
      <color rgb="FFFF0000"/>
      <name val="Open Sans"/>
      <family val="2"/>
    </font>
    <font>
      <sz val="11"/>
      <color theme="1"/>
      <name val="Calibri"/>
      <family val="2"/>
      <scheme val="minor"/>
    </font>
    <font>
      <sz val="10"/>
      <color theme="1"/>
      <name val="Open Sans"/>
    </font>
    <font>
      <u/>
      <sz val="11"/>
      <color theme="10"/>
      <name val="Calibri"/>
      <family val="2"/>
      <scheme val="minor"/>
    </font>
    <font>
      <sz val="11"/>
      <color theme="0" tint="-4.9989318521683403E-2"/>
      <name val="Open Sans"/>
      <family val="2"/>
    </font>
    <font>
      <sz val="14"/>
      <color rgb="FF333333"/>
      <name val="Open Sans"/>
      <family val="2"/>
    </font>
    <font>
      <i/>
      <sz val="10"/>
      <color theme="8" tint="-0.249977111117893"/>
      <name val="Calibri"/>
      <family val="2"/>
      <scheme val="minor"/>
    </font>
    <font>
      <sz val="10"/>
      <color theme="1"/>
      <name val="Open Sans"/>
      <family val="2"/>
    </font>
    <font>
      <sz val="10"/>
      <name val="Open Sans"/>
      <family val="2"/>
      <charset val="1"/>
    </font>
    <font>
      <sz val="10"/>
      <color theme="0" tint="-4.9989318521683403E-2"/>
      <name val="Open Sans"/>
      <family val="2"/>
    </font>
    <font>
      <b/>
      <sz val="10"/>
      <color rgb="FF444444"/>
      <name val="Arial"/>
      <family val="2"/>
    </font>
    <font>
      <b/>
      <sz val="10"/>
      <name val="Open Sans"/>
    </font>
    <font>
      <sz val="11"/>
      <color rgb="FF000000"/>
      <name val="Calibri"/>
      <family val="2"/>
      <scheme val="minor"/>
    </font>
    <font>
      <sz val="12"/>
      <color rgb="FF000000"/>
      <name val="Calibri"/>
      <family val="2"/>
      <scheme val="minor"/>
    </font>
    <font>
      <b/>
      <sz val="9"/>
      <color rgb="FF000000"/>
      <name val="Tahoma"/>
      <family val="2"/>
    </font>
    <font>
      <sz val="9"/>
      <color rgb="FF000000"/>
      <name val="Tahoma"/>
      <family val="2"/>
    </font>
    <font>
      <b/>
      <sz val="9"/>
      <color indexed="81"/>
      <name val="Tahoma"/>
      <family val="2"/>
    </font>
    <font>
      <sz val="9"/>
      <color indexed="81"/>
      <name val="Tahoma"/>
      <family val="2"/>
    </font>
    <font>
      <sz val="10"/>
      <color rgb="FF333333"/>
      <name val="Open Sans"/>
    </font>
    <font>
      <sz val="10"/>
      <color rgb="FF000000"/>
      <name val="Tahoma"/>
      <family val="2"/>
    </font>
    <font>
      <b/>
      <sz val="10"/>
      <color rgb="FF000000"/>
      <name val="Tahoma"/>
      <family val="2"/>
    </font>
  </fonts>
  <fills count="10">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00B0F0"/>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s>
  <cellStyleXfs count="6">
    <xf numFmtId="0" fontId="0" fillId="0" borderId="0"/>
    <xf numFmtId="43" fontId="35" fillId="0" borderId="0" applyFont="0" applyFill="0" applyBorder="0" applyAlignment="0" applyProtection="0"/>
    <xf numFmtId="9" fontId="35" fillId="0" borderId="0" applyFont="0" applyFill="0" applyBorder="0" applyAlignment="0" applyProtection="0"/>
    <xf numFmtId="0" fontId="37" fillId="0" borderId="0" applyNumberFormat="0" applyFill="0" applyBorder="0" applyAlignment="0" applyProtection="0"/>
    <xf numFmtId="0" fontId="1" fillId="0" borderId="0"/>
    <xf numFmtId="0" fontId="1" fillId="0" borderId="0"/>
  </cellStyleXfs>
  <cellXfs count="210">
    <xf numFmtId="0" fontId="0" fillId="0" borderId="0" xfId="0"/>
    <xf numFmtId="0" fontId="2" fillId="0" borderId="0" xfId="0" applyFont="1" applyAlignment="1">
      <alignment horizontal="justify" vertical="center"/>
    </xf>
    <xf numFmtId="0" fontId="6" fillId="0" borderId="0" xfId="0" applyFont="1"/>
    <xf numFmtId="0" fontId="7" fillId="0" borderId="0" xfId="0" applyFont="1"/>
    <xf numFmtId="0" fontId="2" fillId="0" borderId="0" xfId="0" applyFont="1" applyAlignment="1">
      <alignment wrapText="1"/>
    </xf>
    <xf numFmtId="0" fontId="5" fillId="0" borderId="0" xfId="0" applyFont="1" applyBorder="1" applyAlignment="1">
      <alignment vertical="center"/>
    </xf>
    <xf numFmtId="0" fontId="2" fillId="0" borderId="0" xfId="0" applyFont="1" applyBorder="1"/>
    <xf numFmtId="0" fontId="5" fillId="0" borderId="0" xfId="0" applyFont="1" applyAlignment="1">
      <alignment vertical="center"/>
    </xf>
    <xf numFmtId="0" fontId="2" fillId="0" borderId="0" xfId="0" applyFont="1"/>
    <xf numFmtId="0" fontId="2" fillId="4" borderId="1" xfId="0" applyFont="1" applyFill="1" applyBorder="1" applyAlignment="1">
      <alignment horizontal="center" vertical="center" wrapText="1"/>
    </xf>
    <xf numFmtId="0" fontId="6" fillId="0" borderId="0" xfId="0" applyFont="1" applyAlignment="1">
      <alignment vertical="center"/>
    </xf>
    <xf numFmtId="0" fontId="8" fillId="0" borderId="0" xfId="0" applyFont="1" applyAlignment="1">
      <alignment vertical="center"/>
    </xf>
    <xf numFmtId="0" fontId="5" fillId="0" borderId="0" xfId="0" applyFont="1" applyFill="1"/>
    <xf numFmtId="0" fontId="9" fillId="0" borderId="0" xfId="0" applyFont="1"/>
    <xf numFmtId="0" fontId="4" fillId="0" borderId="0" xfId="0" applyFont="1" applyBorder="1" applyAlignment="1">
      <alignment horizontal="center" vertical="center" wrapText="1"/>
    </xf>
    <xf numFmtId="0" fontId="3" fillId="3" borderId="2" xfId="0" applyFont="1" applyFill="1" applyBorder="1" applyAlignment="1">
      <alignment horizontal="left" wrapText="1"/>
    </xf>
    <xf numFmtId="0" fontId="2" fillId="0" borderId="1" xfId="0" applyFont="1" applyFill="1" applyBorder="1" applyAlignment="1">
      <alignment horizontal="left" vertical="center" wrapText="1"/>
    </xf>
    <xf numFmtId="0" fontId="2"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3" xfId="0" applyFont="1" applyFill="1" applyBorder="1" applyAlignment="1">
      <alignment horizontal="center" vertical="center" wrapText="1"/>
    </xf>
    <xf numFmtId="0" fontId="11" fillId="5" borderId="2" xfId="0" applyFont="1" applyFill="1" applyBorder="1" applyAlignment="1">
      <alignment horizontal="center" wrapText="1"/>
    </xf>
    <xf numFmtId="0" fontId="8" fillId="0" borderId="0" xfId="0" applyFont="1" applyAlignment="1">
      <alignment vertical="top"/>
    </xf>
    <xf numFmtId="0" fontId="13" fillId="0" borderId="0" xfId="0" applyFont="1"/>
    <xf numFmtId="0" fontId="14" fillId="0" borderId="0" xfId="0" applyFont="1"/>
    <xf numFmtId="0" fontId="15" fillId="0" borderId="0" xfId="0" applyFont="1"/>
    <xf numFmtId="0" fontId="16" fillId="2" borderId="0" xfId="0" applyFont="1" applyFill="1" applyBorder="1" applyAlignment="1">
      <alignment vertical="top"/>
    </xf>
    <xf numFmtId="0" fontId="3" fillId="2" borderId="0" xfId="0" applyFont="1" applyFill="1" applyBorder="1" applyAlignment="1">
      <alignment vertical="top"/>
    </xf>
    <xf numFmtId="0" fontId="4" fillId="3" borderId="1" xfId="0" applyFont="1" applyFill="1" applyBorder="1" applyAlignment="1">
      <alignment horizontal="center" wrapText="1"/>
    </xf>
    <xf numFmtId="0" fontId="4" fillId="0" borderId="0" xfId="0" applyFont="1" applyBorder="1" applyAlignment="1">
      <alignment horizontal="center" vertical="top" wrapText="1"/>
    </xf>
    <xf numFmtId="0" fontId="2" fillId="4" borderId="1" xfId="0" applyFont="1" applyFill="1" applyBorder="1" applyAlignment="1">
      <alignment horizontal="center" vertical="top" wrapText="1"/>
    </xf>
    <xf numFmtId="0" fontId="2" fillId="0" borderId="0" xfId="0" applyFont="1" applyAlignment="1">
      <alignment vertical="top"/>
    </xf>
    <xf numFmtId="0" fontId="5" fillId="0" borderId="0" xfId="0" applyFont="1" applyAlignment="1">
      <alignment vertical="top"/>
    </xf>
    <xf numFmtId="0" fontId="8" fillId="2" borderId="0" xfId="0" applyFont="1" applyFill="1" applyAlignment="1">
      <alignment vertical="top"/>
    </xf>
    <xf numFmtId="0" fontId="2" fillId="0" borderId="0" xfId="0" applyFont="1" applyAlignment="1">
      <alignment vertical="top" wrapText="1"/>
    </xf>
    <xf numFmtId="0" fontId="17" fillId="0" borderId="0" xfId="0" applyFont="1"/>
    <xf numFmtId="0" fontId="11" fillId="5" borderId="1" xfId="0" applyFont="1" applyFill="1" applyBorder="1" applyAlignment="1">
      <alignment horizontal="center" wrapText="1"/>
    </xf>
    <xf numFmtId="0" fontId="3" fillId="3" borderId="1" xfId="0" applyFont="1" applyFill="1" applyBorder="1" applyAlignment="1">
      <alignment horizontal="center" wrapText="1"/>
    </xf>
    <xf numFmtId="0" fontId="14" fillId="0" borderId="0" xfId="0" applyFont="1" applyFill="1"/>
    <xf numFmtId="0" fontId="4" fillId="0" borderId="0" xfId="0" applyFont="1" applyFill="1" applyBorder="1" applyAlignment="1">
      <alignment horizontal="center" vertical="center" wrapText="1"/>
    </xf>
    <xf numFmtId="0" fontId="11" fillId="0" borderId="1" xfId="0" applyFont="1" applyFill="1" applyBorder="1" applyAlignment="1">
      <alignment horizontal="center" wrapText="1"/>
    </xf>
    <xf numFmtId="0" fontId="4" fillId="0" borderId="1" xfId="0" applyFont="1" applyFill="1" applyBorder="1" applyAlignment="1">
      <alignment horizontal="center" wrapText="1"/>
    </xf>
    <xf numFmtId="0" fontId="11" fillId="3" borderId="1" xfId="0" applyFont="1" applyFill="1" applyBorder="1" applyAlignment="1">
      <alignment horizontal="center" wrapText="1"/>
    </xf>
    <xf numFmtId="0" fontId="8" fillId="0" borderId="0" xfId="0" applyFont="1"/>
    <xf numFmtId="0" fontId="3" fillId="0" borderId="0" xfId="0" applyFont="1" applyFill="1" applyBorder="1" applyAlignment="1">
      <alignment vertical="center"/>
    </xf>
    <xf numFmtId="0" fontId="2"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2" fillId="0" borderId="0" xfId="0" applyFont="1" applyFill="1" applyAlignment="1">
      <alignment vertical="top"/>
    </xf>
    <xf numFmtId="0" fontId="8" fillId="0" borderId="0" xfId="0" applyFont="1" applyFill="1" applyAlignment="1">
      <alignment vertical="top"/>
    </xf>
    <xf numFmtId="0" fontId="2" fillId="0" borderId="0" xfId="0" applyFont="1" applyFill="1" applyAlignment="1">
      <alignment vertical="top" wrapText="1"/>
    </xf>
    <xf numFmtId="0" fontId="18" fillId="0" borderId="0" xfId="0" applyFont="1" applyFill="1" applyAlignment="1">
      <alignment vertical="top"/>
    </xf>
    <xf numFmtId="0" fontId="20" fillId="7" borderId="10" xfId="0" applyFont="1" applyFill="1" applyBorder="1" applyAlignment="1">
      <alignment vertical="center" wrapText="1"/>
    </xf>
    <xf numFmtId="0" fontId="20" fillId="7" borderId="11" xfId="0" applyFont="1" applyFill="1" applyBorder="1" applyAlignment="1">
      <alignment vertical="center" wrapText="1"/>
    </xf>
    <xf numFmtId="0" fontId="21" fillId="0" borderId="0" xfId="0" applyFont="1" applyAlignment="1">
      <alignment horizontal="justify" vertical="center"/>
    </xf>
    <xf numFmtId="0" fontId="22" fillId="0" borderId="0" xfId="0" applyFont="1"/>
    <xf numFmtId="0" fontId="25" fillId="3" borderId="2" xfId="0" applyFont="1" applyFill="1" applyBorder="1" applyAlignment="1">
      <alignment horizontal="left" wrapText="1"/>
    </xf>
    <xf numFmtId="0" fontId="26" fillId="3" borderId="1" xfId="0" applyFont="1" applyFill="1" applyBorder="1" applyAlignment="1">
      <alignment horizontal="center" wrapText="1"/>
    </xf>
    <xf numFmtId="0" fontId="26" fillId="0" borderId="1" xfId="0" applyFont="1" applyBorder="1" applyAlignment="1">
      <alignment horizontal="center" vertical="top" wrapText="1"/>
    </xf>
    <xf numFmtId="0" fontId="25" fillId="0" borderId="0" xfId="0" applyFont="1" applyAlignment="1">
      <alignment vertical="top"/>
    </xf>
    <xf numFmtId="0" fontId="26" fillId="0" borderId="0" xfId="0" applyFont="1" applyAlignment="1">
      <alignment vertical="top"/>
    </xf>
    <xf numFmtId="0" fontId="27" fillId="0" borderId="0" xfId="0" applyFont="1" applyFill="1" applyAlignment="1">
      <alignment vertical="top"/>
    </xf>
    <xf numFmtId="0" fontId="28" fillId="0" borderId="0" xfId="0" applyFont="1" applyAlignment="1">
      <alignment vertical="top"/>
    </xf>
    <xf numFmtId="0" fontId="27" fillId="0" borderId="0" xfId="0" applyFont="1" applyAlignment="1">
      <alignment vertical="top"/>
    </xf>
    <xf numFmtId="0" fontId="29" fillId="2" borderId="0" xfId="0" applyFont="1" applyFill="1" applyBorder="1" applyAlignment="1">
      <alignment vertical="top"/>
    </xf>
    <xf numFmtId="0" fontId="25" fillId="2" borderId="0" xfId="0" applyFont="1" applyFill="1" applyBorder="1" applyAlignment="1">
      <alignment vertical="top"/>
    </xf>
    <xf numFmtId="0" fontId="10" fillId="3" borderId="1" xfId="0" applyFont="1" applyFill="1" applyBorder="1" applyAlignment="1">
      <alignment horizontal="center" wrapText="1"/>
    </xf>
    <xf numFmtId="0" fontId="10" fillId="0" borderId="1" xfId="0" applyFont="1" applyBorder="1" applyAlignment="1">
      <alignment horizontal="center" vertical="top" wrapText="1"/>
    </xf>
    <xf numFmtId="0" fontId="10" fillId="0" borderId="0" xfId="0" applyFont="1" applyBorder="1" applyAlignment="1">
      <alignment horizontal="center" vertical="top" wrapText="1"/>
    </xf>
    <xf numFmtId="0" fontId="30" fillId="5" borderId="2" xfId="0" applyFont="1" applyFill="1" applyBorder="1" applyAlignment="1">
      <alignment horizontal="center" wrapText="1"/>
    </xf>
    <xf numFmtId="0" fontId="26" fillId="4" borderId="1" xfId="0" applyFont="1" applyFill="1" applyBorder="1" applyAlignment="1">
      <alignment horizontal="center" vertical="top" wrapText="1"/>
    </xf>
    <xf numFmtId="0" fontId="23" fillId="0" borderId="0" xfId="0" applyFont="1" applyAlignment="1">
      <alignment vertical="top"/>
    </xf>
    <xf numFmtId="0" fontId="10" fillId="3" borderId="4" xfId="0" applyFont="1" applyFill="1" applyBorder="1" applyAlignment="1">
      <alignment horizontal="center" wrapText="1"/>
    </xf>
    <xf numFmtId="0" fontId="10" fillId="5" borderId="2" xfId="0" applyFont="1" applyFill="1" applyBorder="1" applyAlignment="1">
      <alignment horizontal="center" wrapText="1"/>
    </xf>
    <xf numFmtId="0" fontId="26" fillId="0" borderId="1" xfId="0" applyFont="1" applyFill="1" applyBorder="1" applyAlignment="1">
      <alignment horizontal="center" vertical="top" wrapText="1"/>
    </xf>
    <xf numFmtId="0" fontId="29" fillId="2" borderId="0" xfId="0" applyFont="1" applyFill="1" applyAlignment="1">
      <alignment vertical="top"/>
    </xf>
    <xf numFmtId="0" fontId="26" fillId="2" borderId="0" xfId="0" applyFont="1" applyFill="1" applyAlignment="1">
      <alignment vertical="top"/>
    </xf>
    <xf numFmtId="0" fontId="28" fillId="2" borderId="0" xfId="0" applyFont="1" applyFill="1" applyAlignment="1">
      <alignment vertical="top"/>
    </xf>
    <xf numFmtId="0" fontId="26" fillId="0" borderId="0" xfId="0" applyFont="1" applyAlignment="1">
      <alignment vertical="top" wrapText="1"/>
    </xf>
    <xf numFmtId="0" fontId="26" fillId="0" borderId="0" xfId="0" applyFont="1" applyAlignment="1">
      <alignment wrapText="1"/>
    </xf>
    <xf numFmtId="0" fontId="28" fillId="0" borderId="0" xfId="0" applyFont="1"/>
    <xf numFmtId="0" fontId="27" fillId="0" borderId="0" xfId="0" applyFont="1" applyAlignment="1">
      <alignment vertical="center"/>
    </xf>
    <xf numFmtId="0" fontId="26" fillId="0" borderId="0" xfId="0" applyFont="1"/>
    <xf numFmtId="0" fontId="28" fillId="0" borderId="0" xfId="0" applyFont="1" applyAlignment="1">
      <alignment vertical="center"/>
    </xf>
    <xf numFmtId="0" fontId="26" fillId="0" borderId="1" xfId="0" applyFont="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31" fillId="2" borderId="0" xfId="0" applyFont="1" applyFill="1"/>
    <xf numFmtId="0" fontId="31" fillId="0" borderId="0" xfId="0" applyFont="1"/>
    <xf numFmtId="0" fontId="26" fillId="0" borderId="0" xfId="0" applyFont="1" applyFill="1" applyAlignment="1">
      <alignment vertical="center"/>
    </xf>
    <xf numFmtId="0" fontId="28" fillId="0" borderId="0" xfId="0" applyFont="1" applyFill="1"/>
    <xf numFmtId="0" fontId="10" fillId="0" borderId="2" xfId="0" applyFont="1" applyBorder="1" applyAlignment="1">
      <alignment horizontal="center" vertical="center" wrapText="1"/>
    </xf>
    <xf numFmtId="0" fontId="25" fillId="3" borderId="2" xfId="0" applyFont="1" applyFill="1" applyBorder="1" applyAlignment="1">
      <alignment horizontal="center" wrapText="1"/>
    </xf>
    <xf numFmtId="0" fontId="26" fillId="0" borderId="1" xfId="0" applyFont="1" applyFill="1" applyBorder="1" applyAlignment="1">
      <alignment vertical="center" wrapText="1"/>
    </xf>
    <xf numFmtId="0" fontId="26" fillId="0" borderId="1" xfId="0" applyFont="1" applyBorder="1" applyAlignment="1">
      <alignment horizontal="left" vertical="center" wrapText="1"/>
    </xf>
    <xf numFmtId="0" fontId="27" fillId="0" borderId="0" xfId="0" applyFont="1"/>
    <xf numFmtId="0" fontId="23" fillId="0" borderId="0" xfId="0" applyFont="1"/>
    <xf numFmtId="0" fontId="10" fillId="3"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26" fillId="0" borderId="0" xfId="0" applyFont="1" applyAlignment="1">
      <alignment vertical="center"/>
    </xf>
    <xf numFmtId="0" fontId="25" fillId="3" borderId="1" xfId="0" applyFont="1" applyFill="1" applyBorder="1" applyAlignment="1">
      <alignment horizontal="left" wrapText="1"/>
    </xf>
    <xf numFmtId="0" fontId="26" fillId="0" borderId="1" xfId="0" applyFont="1" applyBorder="1" applyAlignment="1">
      <alignment horizontal="left"/>
    </xf>
    <xf numFmtId="0" fontId="26" fillId="3" borderId="1" xfId="0" applyFont="1" applyFill="1" applyBorder="1" applyAlignment="1">
      <alignment horizontal="right" wrapText="1"/>
    </xf>
    <xf numFmtId="0" fontId="26" fillId="0" borderId="1" xfId="0" applyFont="1" applyFill="1" applyBorder="1" applyAlignment="1">
      <alignment horizontal="center" wrapText="1"/>
    </xf>
    <xf numFmtId="0" fontId="26" fillId="0" borderId="1" xfId="0" applyFont="1" applyFill="1" applyBorder="1" applyAlignment="1">
      <alignment horizontal="center"/>
    </xf>
    <xf numFmtId="0" fontId="27" fillId="0" borderId="1" xfId="0" applyFont="1" applyFill="1" applyBorder="1" applyAlignment="1">
      <alignment horizontal="center" vertical="center" wrapText="1"/>
    </xf>
    <xf numFmtId="0" fontId="25" fillId="0" borderId="1" xfId="0" applyFont="1" applyFill="1" applyBorder="1" applyAlignment="1">
      <alignment horizontal="right" vertical="center" wrapText="1"/>
    </xf>
    <xf numFmtId="0" fontId="27" fillId="0" borderId="0" xfId="0" applyFont="1" applyFill="1"/>
    <xf numFmtId="0" fontId="10" fillId="0" borderId="0" xfId="0" applyFont="1"/>
    <xf numFmtId="0" fontId="10" fillId="6" borderId="7" xfId="0" applyFont="1" applyFill="1" applyBorder="1" applyAlignment="1">
      <alignment horizontal="center" vertical="center" wrapText="1"/>
    </xf>
    <xf numFmtId="0" fontId="32" fillId="3" borderId="1" xfId="0" applyFont="1" applyFill="1" applyBorder="1" applyAlignment="1">
      <alignment horizontal="justify" vertical="center"/>
    </xf>
    <xf numFmtId="0" fontId="32" fillId="3" borderId="1" xfId="0" applyFont="1" applyFill="1" applyBorder="1" applyAlignment="1">
      <alignment horizontal="justify" vertical="center" wrapText="1"/>
    </xf>
    <xf numFmtId="0" fontId="32" fillId="0" borderId="1" xfId="0" applyFont="1" applyBorder="1" applyAlignment="1">
      <alignment horizontal="justify" vertical="center"/>
    </xf>
    <xf numFmtId="0" fontId="27"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27" fillId="0" borderId="1" xfId="0" applyFont="1" applyBorder="1" applyAlignment="1">
      <alignment horizontal="left" vertical="center" wrapText="1"/>
    </xf>
    <xf numFmtId="0" fontId="27" fillId="0" borderId="12" xfId="0" applyFont="1" applyBorder="1" applyAlignment="1">
      <alignment horizontal="justify" vertical="center" wrapText="1"/>
    </xf>
    <xf numFmtId="0" fontId="27" fillId="0" borderId="12" xfId="0" applyFont="1" applyBorder="1" applyAlignment="1">
      <alignment vertical="center" wrapText="1"/>
    </xf>
    <xf numFmtId="0" fontId="27" fillId="0" borderId="10" xfId="0" applyFont="1" applyBorder="1" applyAlignment="1">
      <alignment vertical="center" wrapText="1"/>
    </xf>
    <xf numFmtId="0" fontId="27" fillId="2" borderId="12" xfId="0" applyFont="1" applyFill="1" applyBorder="1" applyAlignment="1">
      <alignment horizontal="left" vertical="center" wrapText="1"/>
    </xf>
    <xf numFmtId="0" fontId="27" fillId="2" borderId="10" xfId="0" applyFont="1" applyFill="1" applyBorder="1" applyAlignment="1">
      <alignment horizontal="justify" vertical="center" wrapText="1"/>
    </xf>
    <xf numFmtId="0" fontId="27" fillId="0" borderId="11" xfId="0" applyFont="1" applyBorder="1" applyAlignment="1">
      <alignment horizontal="justify" vertical="center" wrapText="1"/>
    </xf>
    <xf numFmtId="0" fontId="27" fillId="2" borderId="11" xfId="0" applyFont="1" applyFill="1" applyBorder="1" applyAlignment="1">
      <alignment horizontal="justify" vertical="center" wrapText="1"/>
    </xf>
    <xf numFmtId="0" fontId="27" fillId="0" borderId="1" xfId="0" applyFont="1" applyBorder="1" applyAlignment="1">
      <alignment vertical="center" wrapText="1"/>
    </xf>
    <xf numFmtId="0" fontId="33" fillId="0" borderId="0" xfId="0" applyFont="1"/>
    <xf numFmtId="0" fontId="34" fillId="0" borderId="0" xfId="0" applyFont="1" applyAlignment="1">
      <alignment vertical="top"/>
    </xf>
    <xf numFmtId="0" fontId="32" fillId="0" borderId="1" xfId="0" applyFont="1" applyBorder="1" applyAlignment="1">
      <alignment horizontal="justify" vertical="center" wrapText="1"/>
    </xf>
    <xf numFmtId="0" fontId="27" fillId="0" borderId="1" xfId="0" applyFont="1" applyBorder="1" applyAlignment="1">
      <alignment horizontal="justify" vertical="center" wrapText="1"/>
    </xf>
    <xf numFmtId="0" fontId="19" fillId="7" borderId="8"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25" fillId="8" borderId="4" xfId="0" applyFont="1" applyFill="1" applyBorder="1" applyAlignment="1">
      <alignment horizontal="center" wrapText="1"/>
    </xf>
    <xf numFmtId="0" fontId="25" fillId="8" borderId="5" xfId="0" applyFont="1" applyFill="1" applyBorder="1" applyAlignment="1">
      <alignment horizontal="center" wrapText="1"/>
    </xf>
    <xf numFmtId="0" fontId="23" fillId="3" borderId="13" xfId="0" applyFont="1" applyFill="1" applyBorder="1" applyAlignment="1">
      <alignment horizontal="center" wrapText="1"/>
    </xf>
    <xf numFmtId="0" fontId="23" fillId="3" borderId="14" xfId="0" applyFont="1" applyFill="1" applyBorder="1" applyAlignment="1">
      <alignment horizontal="center" wrapText="1"/>
    </xf>
    <xf numFmtId="0" fontId="25" fillId="3" borderId="4" xfId="0" applyFont="1" applyFill="1" applyBorder="1" applyAlignment="1">
      <alignment horizontal="center" wrapText="1"/>
    </xf>
    <xf numFmtId="0" fontId="25" fillId="3" borderId="6" xfId="0" applyFont="1" applyFill="1" applyBorder="1" applyAlignment="1">
      <alignment horizontal="center" wrapText="1"/>
    </xf>
    <xf numFmtId="0" fontId="25" fillId="3" borderId="5" xfId="0" applyFont="1" applyFill="1" applyBorder="1" applyAlignment="1">
      <alignment horizontal="center" wrapText="1"/>
    </xf>
    <xf numFmtId="14" fontId="10" fillId="0" borderId="1" xfId="0" applyNumberFormat="1" applyFont="1" applyBorder="1" applyAlignment="1">
      <alignment horizontal="center" vertical="top" wrapText="1"/>
    </xf>
    <xf numFmtId="0" fontId="26" fillId="0" borderId="1" xfId="0" applyFont="1" applyBorder="1" applyAlignment="1">
      <alignment horizontal="left" vertical="top" wrapText="1"/>
    </xf>
    <xf numFmtId="14" fontId="26" fillId="0" borderId="1" xfId="0" applyNumberFormat="1" applyFont="1" applyBorder="1" applyAlignment="1">
      <alignment horizontal="center" vertical="top" wrapText="1"/>
    </xf>
    <xf numFmtId="0" fontId="36" fillId="0" borderId="1" xfId="0" applyFont="1" applyBorder="1" applyAlignment="1">
      <alignment horizontal="left" vertical="center" wrapText="1"/>
    </xf>
    <xf numFmtId="0" fontId="2" fillId="0" borderId="0" xfId="0" applyFont="1" applyAlignment="1">
      <alignment horizontal="left" vertical="top" wrapText="1"/>
    </xf>
    <xf numFmtId="43" fontId="38" fillId="0" borderId="0" xfId="1" applyFont="1" applyAlignment="1">
      <alignment horizontal="center" vertical="center"/>
    </xf>
    <xf numFmtId="2" fontId="26" fillId="4" borderId="1" xfId="1" applyNumberFormat="1" applyFont="1" applyFill="1" applyBorder="1" applyAlignment="1">
      <alignment horizontal="center" vertical="top" wrapText="1"/>
    </xf>
    <xf numFmtId="9" fontId="26" fillId="4" borderId="1" xfId="2" applyFont="1" applyFill="1" applyBorder="1" applyAlignment="1">
      <alignment horizontal="center" vertical="top" wrapText="1"/>
    </xf>
    <xf numFmtId="14" fontId="28" fillId="9" borderId="0" xfId="0" applyNumberFormat="1" applyFont="1" applyFill="1" applyAlignment="1">
      <alignment vertical="top"/>
    </xf>
    <xf numFmtId="0" fontId="25" fillId="0" borderId="0" xfId="0" applyFont="1" applyAlignment="1">
      <alignment vertical="center"/>
    </xf>
    <xf numFmtId="0" fontId="3" fillId="0" borderId="0" xfId="0" applyFont="1" applyAlignment="1">
      <alignment vertical="center"/>
    </xf>
    <xf numFmtId="0" fontId="2" fillId="0" borderId="0" xfId="0" applyFont="1" applyAlignment="1">
      <alignment vertical="center"/>
    </xf>
    <xf numFmtId="0" fontId="40" fillId="0" borderId="0" xfId="0" applyFont="1"/>
    <xf numFmtId="0" fontId="26" fillId="0" borderId="0" xfId="0" applyFont="1" applyFill="1"/>
    <xf numFmtId="0" fontId="25" fillId="2" borderId="0" xfId="0" applyFont="1" applyFill="1" applyAlignment="1">
      <alignment vertical="top"/>
    </xf>
    <xf numFmtId="0" fontId="2" fillId="2" borderId="0" xfId="0" applyFont="1" applyFill="1" applyAlignment="1">
      <alignment vertical="top"/>
    </xf>
    <xf numFmtId="0" fontId="26" fillId="0" borderId="0" xfId="0" applyFont="1" applyAlignment="1">
      <alignment horizontal="left" vertical="top" wrapText="1"/>
    </xf>
    <xf numFmtId="0" fontId="41" fillId="0" borderId="0" xfId="0" applyFont="1"/>
    <xf numFmtId="0" fontId="26" fillId="3" borderId="2" xfId="0" applyFont="1" applyFill="1" applyBorder="1" applyAlignment="1">
      <alignment horizontal="center" wrapText="1"/>
    </xf>
    <xf numFmtId="0" fontId="2" fillId="0" borderId="1" xfId="0" applyFont="1" applyBorder="1" applyAlignment="1">
      <alignment horizontal="left" vertical="center" wrapText="1"/>
    </xf>
    <xf numFmtId="0" fontId="2" fillId="0" borderId="1" xfId="0" applyFont="1" applyBorder="1" applyAlignment="1">
      <alignment vertical="center"/>
    </xf>
    <xf numFmtId="0" fontId="2" fillId="0" borderId="0" xfId="0" applyFont="1" applyBorder="1" applyAlignment="1">
      <alignment horizontal="left" vertical="center" wrapText="1"/>
    </xf>
    <xf numFmtId="0" fontId="2" fillId="0" borderId="0" xfId="0" applyFont="1" applyBorder="1" applyAlignment="1">
      <alignment vertical="center"/>
    </xf>
    <xf numFmtId="9" fontId="26" fillId="0" borderId="1" xfId="2" applyFont="1" applyBorder="1" applyAlignment="1">
      <alignment horizontal="center" vertical="center" wrapText="1"/>
    </xf>
    <xf numFmtId="0" fontId="39" fillId="0" borderId="1" xfId="0" applyFont="1" applyBorder="1" applyAlignment="1">
      <alignment horizontal="left" vertical="center" wrapText="1"/>
    </xf>
    <xf numFmtId="0" fontId="42" fillId="0" borderId="1" xfId="0" applyFont="1" applyBorder="1" applyAlignment="1">
      <alignment horizontal="center" vertical="center" wrapText="1"/>
    </xf>
    <xf numFmtId="14" fontId="10" fillId="0" borderId="1" xfId="0" applyNumberFormat="1" applyFont="1" applyBorder="1" applyAlignment="1">
      <alignment horizontal="center" vertical="center" wrapText="1"/>
    </xf>
    <xf numFmtId="0" fontId="0" fillId="0" borderId="0" xfId="0" applyFill="1"/>
    <xf numFmtId="0" fontId="26" fillId="0" borderId="0" xfId="0" applyFont="1" applyFill="1" applyBorder="1" applyAlignment="1">
      <alignment vertical="center" wrapText="1"/>
    </xf>
    <xf numFmtId="0" fontId="26" fillId="0" borderId="0" xfId="0" applyFont="1" applyBorder="1" applyAlignment="1">
      <alignment horizontal="left" vertical="center" wrapText="1"/>
    </xf>
    <xf numFmtId="0" fontId="37" fillId="0" borderId="0" xfId="3" applyFill="1"/>
    <xf numFmtId="0" fontId="8" fillId="0" borderId="1" xfId="0" applyFont="1" applyBorder="1" applyAlignment="1">
      <alignment horizontal="center" vertical="center" wrapText="1"/>
    </xf>
    <xf numFmtId="14" fontId="26" fillId="0" borderId="1" xfId="0" applyNumberFormat="1" applyFont="1" applyBorder="1" applyAlignment="1">
      <alignment horizontal="center" vertical="center" wrapText="1"/>
    </xf>
    <xf numFmtId="0" fontId="43" fillId="0" borderId="0" xfId="0" applyFont="1"/>
    <xf numFmtId="0" fontId="28" fillId="0" borderId="2"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15" xfId="0" applyFont="1" applyFill="1" applyBorder="1" applyAlignment="1">
      <alignment horizontal="center" vertical="center"/>
    </xf>
    <xf numFmtId="0" fontId="28" fillId="0" borderId="3" xfId="0" applyFont="1" applyFill="1" applyBorder="1" applyAlignment="1">
      <alignment horizontal="center" vertical="center"/>
    </xf>
    <xf numFmtId="169" fontId="28" fillId="0" borderId="2" xfId="2" applyNumberFormat="1" applyFont="1" applyFill="1" applyBorder="1" applyAlignment="1">
      <alignment horizontal="center" vertical="center" wrapText="1"/>
    </xf>
    <xf numFmtId="169" fontId="28" fillId="0" borderId="15" xfId="2" applyNumberFormat="1" applyFont="1" applyFill="1" applyBorder="1" applyAlignment="1">
      <alignment horizontal="center" vertical="center" wrapText="1"/>
    </xf>
    <xf numFmtId="169" fontId="28" fillId="0" borderId="3" xfId="2" applyNumberFormat="1" applyFont="1" applyFill="1" applyBorder="1" applyAlignment="1">
      <alignment horizontal="center" vertical="center" wrapText="1"/>
    </xf>
    <xf numFmtId="10" fontId="27" fillId="0" borderId="1" xfId="2" applyNumberFormat="1" applyFont="1" applyFill="1" applyBorder="1" applyAlignment="1">
      <alignment horizontal="center" vertical="center" wrapText="1"/>
    </xf>
    <xf numFmtId="0" fontId="45" fillId="9" borderId="0" xfId="0" applyFont="1" applyFill="1"/>
    <xf numFmtId="0" fontId="14" fillId="9" borderId="0" xfId="0" applyFont="1" applyFill="1"/>
    <xf numFmtId="0" fontId="1" fillId="0" borderId="0" xfId="4"/>
    <xf numFmtId="0" fontId="46" fillId="0" borderId="0" xfId="0" applyFont="1"/>
    <xf numFmtId="14" fontId="1" fillId="0" borderId="0" xfId="4" applyNumberFormat="1"/>
    <xf numFmtId="14" fontId="47" fillId="0" borderId="0" xfId="4" applyNumberFormat="1" applyFont="1"/>
    <xf numFmtId="14" fontId="1" fillId="0" borderId="0" xfId="5" applyNumberFormat="1"/>
    <xf numFmtId="0" fontId="47" fillId="0" borderId="0" xfId="0" applyFont="1"/>
    <xf numFmtId="14" fontId="47" fillId="0" borderId="0" xfId="0" applyNumberFormat="1" applyFont="1"/>
    <xf numFmtId="0" fontId="1" fillId="0" borderId="0" xfId="4" applyFill="1"/>
    <xf numFmtId="14" fontId="4" fillId="0" borderId="1" xfId="0" applyNumberFormat="1" applyFont="1" applyFill="1" applyBorder="1" applyAlignment="1">
      <alignment horizontal="center" wrapText="1"/>
    </xf>
    <xf numFmtId="0" fontId="52" fillId="0" borderId="1" xfId="0" applyFont="1" applyBorder="1" applyAlignment="1">
      <alignment horizontal="left" wrapText="1"/>
    </xf>
    <xf numFmtId="9" fontId="2" fillId="4" borderId="1" xfId="2" applyFont="1" applyFill="1" applyBorder="1" applyAlignment="1">
      <alignment horizontal="center" vertical="center" wrapText="1"/>
    </xf>
    <xf numFmtId="2" fontId="2" fillId="4" borderId="1" xfId="0" applyNumberFormat="1" applyFont="1" applyFill="1" applyBorder="1" applyAlignment="1">
      <alignment horizontal="center" vertical="center" wrapText="1"/>
    </xf>
    <xf numFmtId="9" fontId="26" fillId="0" borderId="1" xfId="2" applyFont="1" applyBorder="1" applyAlignment="1">
      <alignment horizontal="center" vertical="top" wrapText="1"/>
    </xf>
    <xf numFmtId="14" fontId="4" fillId="0" borderId="1" xfId="0" applyNumberFormat="1" applyFont="1" applyBorder="1" applyAlignment="1">
      <alignment horizontal="center" vertical="center" wrapText="1"/>
    </xf>
    <xf numFmtId="0" fontId="26" fillId="0" borderId="0" xfId="0" applyFont="1" applyFill="1" applyBorder="1" applyAlignment="1">
      <alignment horizontal="center" vertical="top" wrapText="1"/>
    </xf>
    <xf numFmtId="0" fontId="26" fillId="0" borderId="0" xfId="0" applyFont="1" applyBorder="1" applyAlignment="1">
      <alignment horizontal="left" vertical="top" wrapText="1"/>
    </xf>
    <xf numFmtId="0" fontId="26" fillId="0" borderId="0" xfId="0" applyFont="1" applyBorder="1" applyAlignment="1">
      <alignment horizontal="center" vertical="top" wrapText="1"/>
    </xf>
    <xf numFmtId="169" fontId="26" fillId="0" borderId="1" xfId="2" applyNumberFormat="1" applyFont="1" applyBorder="1" applyAlignment="1">
      <alignment horizontal="center" vertical="top" wrapText="1"/>
    </xf>
    <xf numFmtId="0" fontId="2" fillId="0" borderId="1" xfId="4" applyFont="1" applyBorder="1" applyAlignment="1">
      <alignment horizontal="center" vertical="top" wrapText="1"/>
    </xf>
    <xf numFmtId="14" fontId="26" fillId="0" borderId="0" xfId="0" applyNumberFormat="1" applyFont="1" applyFill="1"/>
    <xf numFmtId="0" fontId="28" fillId="0" borderId="0" xfId="0" applyFont="1" applyFill="1" applyAlignment="1">
      <alignment vertical="center"/>
    </xf>
    <xf numFmtId="0" fontId="2" fillId="0" borderId="1" xfId="0" applyFont="1" applyFill="1" applyBorder="1" applyAlignment="1">
      <alignment horizontal="left" wrapText="1"/>
    </xf>
    <xf numFmtId="0" fontId="2" fillId="0" borderId="1" xfId="0" applyFont="1" applyFill="1" applyBorder="1" applyAlignment="1">
      <alignment horizontal="center" vertical="top" wrapText="1"/>
    </xf>
    <xf numFmtId="169" fontId="2" fillId="0" borderId="1" xfId="2" applyNumberFormat="1" applyFont="1" applyFill="1" applyBorder="1" applyAlignment="1">
      <alignment horizontal="center" vertical="top" wrapText="1"/>
    </xf>
    <xf numFmtId="0" fontId="43" fillId="0" borderId="0" xfId="0" applyFont="1" applyAlignment="1">
      <alignment vertical="top"/>
    </xf>
    <xf numFmtId="2" fontId="26" fillId="0" borderId="1" xfId="0" applyNumberFormat="1" applyFont="1" applyBorder="1" applyAlignment="1">
      <alignment horizontal="center" vertical="top" wrapText="1"/>
    </xf>
    <xf numFmtId="0" fontId="42" fillId="0" borderId="1" xfId="0" applyFont="1" applyBorder="1" applyAlignment="1">
      <alignment horizontal="center" vertical="top" wrapText="1"/>
    </xf>
    <xf numFmtId="0" fontId="42" fillId="0" borderId="3" xfId="0" applyFont="1" applyBorder="1" applyAlignment="1">
      <alignment horizontal="center" vertical="top" wrapText="1"/>
    </xf>
  </cellXfs>
  <cellStyles count="6">
    <cellStyle name="Collegamento ipertestuale" xfId="3" builtinId="8"/>
    <cellStyle name="Migliaia" xfId="1" builtinId="3"/>
    <cellStyle name="Normale" xfId="0" builtinId="0"/>
    <cellStyle name="Normale 2" xfId="4" xr:uid="{C2F41E21-1418-BF4B-AEF3-65AD699CAAED}"/>
    <cellStyle name="Normale 5 2 2" xfId="5" xr:uid="{A1B7D9A3-EEE0-FA40-A7A4-175401DCD61A}"/>
    <cellStyle name="Percentuale" xfId="2" builtinId="5"/>
  </cellStyles>
  <dxfs count="0"/>
  <tableStyles count="0" defaultTableStyle="TableStyleMedium2" defaultPivotStyle="PivotStyleLight16"/>
  <colors>
    <mruColors>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613656</xdr:colOff>
      <xdr:row>36</xdr:row>
      <xdr:rowOff>149225</xdr:rowOff>
    </xdr:from>
    <xdr:ext cx="2849563" cy="436786"/>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6455656" y="9152114"/>
          <a:ext cx="2849563" cy="43678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baseline="0">
              <a:solidFill>
                <a:srgbClr val="FF0000"/>
              </a:solidFill>
            </a:rPr>
            <a:t>Provide your opinion on data coverage in the narrative</a:t>
          </a:r>
          <a:endParaRPr lang="en-US" sz="1100" b="1">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96</xdr:row>
      <xdr:rowOff>0</xdr:rowOff>
    </xdr:from>
    <xdr:to>
      <xdr:col>26</xdr:col>
      <xdr:colOff>584200</xdr:colOff>
      <xdr:row>130</xdr:row>
      <xdr:rowOff>50800</xdr:rowOff>
    </xdr:to>
    <xdr:pic>
      <xdr:nvPicPr>
        <xdr:cNvPr id="3" name="Immagine 2">
          <a:extLst>
            <a:ext uri="{FF2B5EF4-FFF2-40B4-BE49-F238E27FC236}">
              <a16:creationId xmlns:a16="http://schemas.microsoft.com/office/drawing/2014/main" id="{09FDE371-9ACF-468C-4C6C-B3AE6BB1A8A6}"/>
            </a:ext>
          </a:extLst>
        </xdr:cNvPr>
        <xdr:cNvPicPr>
          <a:picLocks noChangeAspect="1"/>
        </xdr:cNvPicPr>
      </xdr:nvPicPr>
      <xdr:blipFill>
        <a:blip xmlns:r="http://schemas.openxmlformats.org/officeDocument/2006/relationships" r:embed="rId1"/>
        <a:stretch>
          <a:fillRect/>
        </a:stretch>
      </xdr:blipFill>
      <xdr:spPr>
        <a:xfrm>
          <a:off x="7302500" y="19773900"/>
          <a:ext cx="19189700" cy="11252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342900</xdr:colOff>
      <xdr:row>1</xdr:row>
      <xdr:rowOff>101600</xdr:rowOff>
    </xdr:from>
    <xdr:to>
      <xdr:col>17</xdr:col>
      <xdr:colOff>228600</xdr:colOff>
      <xdr:row>56</xdr:row>
      <xdr:rowOff>50800</xdr:rowOff>
    </xdr:to>
    <xdr:pic>
      <xdr:nvPicPr>
        <xdr:cNvPr id="2" name="Immagine 1">
          <a:extLst>
            <a:ext uri="{FF2B5EF4-FFF2-40B4-BE49-F238E27FC236}">
              <a16:creationId xmlns:a16="http://schemas.microsoft.com/office/drawing/2014/main" id="{4F8FB624-82B8-2797-8DB7-FE096B84F5EA}"/>
            </a:ext>
          </a:extLst>
        </xdr:cNvPr>
        <xdr:cNvPicPr>
          <a:picLocks noChangeAspect="1"/>
        </xdr:cNvPicPr>
      </xdr:nvPicPr>
      <xdr:blipFill>
        <a:blip xmlns:r="http://schemas.openxmlformats.org/officeDocument/2006/relationships" r:embed="rId1"/>
        <a:stretch>
          <a:fillRect/>
        </a:stretch>
      </xdr:blipFill>
      <xdr:spPr>
        <a:xfrm>
          <a:off x="3835400" y="292100"/>
          <a:ext cx="10845800" cy="10680700"/>
        </a:xfrm>
        <a:prstGeom prst="rect">
          <a:avLst/>
        </a:prstGeom>
      </xdr:spPr>
    </xdr:pic>
    <xdr:clientData/>
  </xdr:twoCellAnchor>
  <xdr:twoCellAnchor editAs="oneCell">
    <xdr:from>
      <xdr:col>18</xdr:col>
      <xdr:colOff>0</xdr:colOff>
      <xdr:row>2</xdr:row>
      <xdr:rowOff>0</xdr:rowOff>
    </xdr:from>
    <xdr:to>
      <xdr:col>34</xdr:col>
      <xdr:colOff>76200</xdr:colOff>
      <xdr:row>35</xdr:row>
      <xdr:rowOff>165100</xdr:rowOff>
    </xdr:to>
    <xdr:pic>
      <xdr:nvPicPr>
        <xdr:cNvPr id="3" name="Immagine 2">
          <a:extLst>
            <a:ext uri="{FF2B5EF4-FFF2-40B4-BE49-F238E27FC236}">
              <a16:creationId xmlns:a16="http://schemas.microsoft.com/office/drawing/2014/main" id="{BD7D5D60-61DC-CFB9-CED0-5AE29E4F996C}"/>
            </a:ext>
          </a:extLst>
        </xdr:cNvPr>
        <xdr:cNvPicPr>
          <a:picLocks noChangeAspect="1"/>
        </xdr:cNvPicPr>
      </xdr:nvPicPr>
      <xdr:blipFill>
        <a:blip xmlns:r="http://schemas.openxmlformats.org/officeDocument/2006/relationships" r:embed="rId2"/>
        <a:stretch>
          <a:fillRect/>
        </a:stretch>
      </xdr:blipFill>
      <xdr:spPr>
        <a:xfrm>
          <a:off x="15125700" y="393700"/>
          <a:ext cx="10845800" cy="6692900"/>
        </a:xfrm>
        <a:prstGeom prst="rect">
          <a:avLst/>
        </a:prstGeom>
      </xdr:spPr>
    </xdr:pic>
    <xdr:clientData/>
  </xdr:twoCellAnchor>
  <xdr:twoCellAnchor editAs="oneCell">
    <xdr:from>
      <xdr:col>18</xdr:col>
      <xdr:colOff>0</xdr:colOff>
      <xdr:row>37</xdr:row>
      <xdr:rowOff>0</xdr:rowOff>
    </xdr:from>
    <xdr:to>
      <xdr:col>34</xdr:col>
      <xdr:colOff>76200</xdr:colOff>
      <xdr:row>82</xdr:row>
      <xdr:rowOff>165100</xdr:rowOff>
    </xdr:to>
    <xdr:pic>
      <xdr:nvPicPr>
        <xdr:cNvPr id="4" name="Immagine 3">
          <a:extLst>
            <a:ext uri="{FF2B5EF4-FFF2-40B4-BE49-F238E27FC236}">
              <a16:creationId xmlns:a16="http://schemas.microsoft.com/office/drawing/2014/main" id="{C60AB8D1-8D0F-35E9-C385-075D515C05A4}"/>
            </a:ext>
          </a:extLst>
        </xdr:cNvPr>
        <xdr:cNvPicPr>
          <a:picLocks noChangeAspect="1"/>
        </xdr:cNvPicPr>
      </xdr:nvPicPr>
      <xdr:blipFill>
        <a:blip xmlns:r="http://schemas.openxmlformats.org/officeDocument/2006/relationships" r:embed="rId3"/>
        <a:stretch>
          <a:fillRect/>
        </a:stretch>
      </xdr:blipFill>
      <xdr:spPr>
        <a:xfrm>
          <a:off x="15125700" y="7302500"/>
          <a:ext cx="10845800" cy="87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20</xdr:col>
      <xdr:colOff>76200</xdr:colOff>
      <xdr:row>20</xdr:row>
      <xdr:rowOff>25400</xdr:rowOff>
    </xdr:to>
    <xdr:pic>
      <xdr:nvPicPr>
        <xdr:cNvPr id="2" name="Immagine 1">
          <a:extLst>
            <a:ext uri="{FF2B5EF4-FFF2-40B4-BE49-F238E27FC236}">
              <a16:creationId xmlns:a16="http://schemas.microsoft.com/office/drawing/2014/main" id="{64ED6811-759D-BF96-F2B6-AD34603F6E5D}"/>
            </a:ext>
          </a:extLst>
        </xdr:cNvPr>
        <xdr:cNvPicPr>
          <a:picLocks noChangeAspect="1"/>
        </xdr:cNvPicPr>
      </xdr:nvPicPr>
      <xdr:blipFill>
        <a:blip xmlns:r="http://schemas.openxmlformats.org/officeDocument/2006/relationships" r:embed="rId1"/>
        <a:stretch>
          <a:fillRect/>
        </a:stretch>
      </xdr:blipFill>
      <xdr:spPr>
        <a:xfrm>
          <a:off x="5410200" y="584200"/>
          <a:ext cx="10845800" cy="3467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21</xdr:col>
      <xdr:colOff>190500</xdr:colOff>
      <xdr:row>43</xdr:row>
      <xdr:rowOff>342900</xdr:rowOff>
    </xdr:to>
    <xdr:pic>
      <xdr:nvPicPr>
        <xdr:cNvPr id="2" name="Immagine 1">
          <a:extLst>
            <a:ext uri="{FF2B5EF4-FFF2-40B4-BE49-F238E27FC236}">
              <a16:creationId xmlns:a16="http://schemas.microsoft.com/office/drawing/2014/main" id="{A83CEE93-7014-4AEA-1C5A-553700BF328F}"/>
            </a:ext>
          </a:extLst>
        </xdr:cNvPr>
        <xdr:cNvPicPr>
          <a:picLocks noChangeAspect="1"/>
        </xdr:cNvPicPr>
      </xdr:nvPicPr>
      <xdr:blipFill>
        <a:blip xmlns:r="http://schemas.openxmlformats.org/officeDocument/2006/relationships" r:embed="rId1"/>
        <a:stretch>
          <a:fillRect/>
        </a:stretch>
      </xdr:blipFill>
      <xdr:spPr>
        <a:xfrm>
          <a:off x="5054600" y="0"/>
          <a:ext cx="12306300" cy="11061700"/>
        </a:xfrm>
        <a:prstGeom prst="rect">
          <a:avLst/>
        </a:prstGeom>
      </xdr:spPr>
    </xdr:pic>
    <xdr:clientData/>
  </xdr:twoCellAnchor>
  <xdr:twoCellAnchor editAs="oneCell">
    <xdr:from>
      <xdr:col>22</xdr:col>
      <xdr:colOff>0</xdr:colOff>
      <xdr:row>0</xdr:row>
      <xdr:rowOff>0</xdr:rowOff>
    </xdr:from>
    <xdr:to>
      <xdr:col>40</xdr:col>
      <xdr:colOff>190500</xdr:colOff>
      <xdr:row>34</xdr:row>
      <xdr:rowOff>177800</xdr:rowOff>
    </xdr:to>
    <xdr:pic>
      <xdr:nvPicPr>
        <xdr:cNvPr id="3" name="Immagine 2">
          <a:extLst>
            <a:ext uri="{FF2B5EF4-FFF2-40B4-BE49-F238E27FC236}">
              <a16:creationId xmlns:a16="http://schemas.microsoft.com/office/drawing/2014/main" id="{6113703F-F087-9B46-53E5-49D04C328268}"/>
            </a:ext>
          </a:extLst>
        </xdr:cNvPr>
        <xdr:cNvPicPr>
          <a:picLocks noChangeAspect="1"/>
        </xdr:cNvPicPr>
      </xdr:nvPicPr>
      <xdr:blipFill>
        <a:blip xmlns:r="http://schemas.openxmlformats.org/officeDocument/2006/relationships" r:embed="rId2"/>
        <a:stretch>
          <a:fillRect/>
        </a:stretch>
      </xdr:blipFill>
      <xdr:spPr>
        <a:xfrm>
          <a:off x="17843500" y="0"/>
          <a:ext cx="12306300" cy="6692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products.emodnet-physics.eu/EP_MAP_SLEV_001/" TargetMode="External"/><Relationship Id="rId13" Type="http://schemas.openxmlformats.org/officeDocument/2006/relationships/hyperlink" Target="https://www.emodnet-physics.eu/map/Products/EP_MAP_SICE_005/" TargetMode="External"/><Relationship Id="rId18" Type="http://schemas.openxmlformats.org/officeDocument/2006/relationships/hyperlink" Target="https://products.emodnet-physics.eu/EP_MAP_RFOD_001/" TargetMode="External"/><Relationship Id="rId26" Type="http://schemas.openxmlformats.org/officeDocument/2006/relationships/hyperlink" Target="https://products.emodnet-physics.eu/EP_MAP_SOCAT_001/" TargetMode="External"/><Relationship Id="rId3" Type="http://schemas.openxmlformats.org/officeDocument/2006/relationships/hyperlink" Target="https://www.emodnet-physics.eu/map/Products/EP_MAP_PSAL_001/" TargetMode="External"/><Relationship Id="rId21" Type="http://schemas.openxmlformats.org/officeDocument/2006/relationships/hyperlink" Target="https://products.emodnet-physics.eu/EP_MAP_PSAN_001/" TargetMode="External"/><Relationship Id="rId7" Type="http://schemas.openxmlformats.org/officeDocument/2006/relationships/hyperlink" Target="https://www.emodnet-physics.eu/map/Products/EP_MAP_EINR_003/" TargetMode="External"/><Relationship Id="rId12" Type="http://schemas.openxmlformats.org/officeDocument/2006/relationships/hyperlink" Target="https://www.emodnet-physics.eu/map/Products/EP_MAP_SICE_003" TargetMode="External"/><Relationship Id="rId17" Type="http://schemas.openxmlformats.org/officeDocument/2006/relationships/hyperlink" Target="https://products.emodnet-physics.eu/EP_MAP_SLOD_001/" TargetMode="External"/><Relationship Id="rId25" Type="http://schemas.openxmlformats.org/officeDocument/2006/relationships/hyperlink" Target="https://products.emodnet-physics.eu/EP_MAP_NADR_002/" TargetMode="External"/><Relationship Id="rId2" Type="http://schemas.openxmlformats.org/officeDocument/2006/relationships/hyperlink" Target="http://www.emodnet-physics.eu/map/Products/EP_MAP_TEMP_001" TargetMode="External"/><Relationship Id="rId16" Type="http://schemas.openxmlformats.org/officeDocument/2006/relationships/hyperlink" Target="https://products.emodnet-physics.eu/EP_MAP_WAOD_001/" TargetMode="External"/><Relationship Id="rId20" Type="http://schemas.openxmlformats.org/officeDocument/2006/relationships/hyperlink" Target="https://products.emodnet-physics.eu/EP_MAP_TEAN_002/" TargetMode="External"/><Relationship Id="rId29" Type="http://schemas.openxmlformats.org/officeDocument/2006/relationships/vmlDrawing" Target="../drawings/vmlDrawing1.vml"/><Relationship Id="rId1" Type="http://schemas.openxmlformats.org/officeDocument/2006/relationships/hyperlink" Target="http://thredds.emodnet-physics.eu/thredds/catalog.htmlhttp:/thredds.emodnet-physics.eu/thredds/catalog/SOCAT/catalog.html" TargetMode="External"/><Relationship Id="rId6" Type="http://schemas.openxmlformats.org/officeDocument/2006/relationships/hyperlink" Target="https://www.emodnet-physics.eu/map/Products/EP_MAP_EINR_002/" TargetMode="External"/><Relationship Id="rId11" Type="http://schemas.openxmlformats.org/officeDocument/2006/relationships/hyperlink" Target="https://www.emodnet-physics.eu/map/Products/EP_MAP_SICE_002" TargetMode="External"/><Relationship Id="rId24" Type="http://schemas.openxmlformats.org/officeDocument/2006/relationships/hyperlink" Target="https://products.emodnet-physics.eu/EP_MAP_NADR_001/" TargetMode="External"/><Relationship Id="rId5" Type="http://schemas.openxmlformats.org/officeDocument/2006/relationships/hyperlink" Target="https://products.emodnet-physics.eu/EP_MAP_TSMA_001/" TargetMode="External"/><Relationship Id="rId15" Type="http://schemas.openxmlformats.org/officeDocument/2006/relationships/hyperlink" Target="https://products.emodnet-physics.eu/EP_MAP_WIOD_001/" TargetMode="External"/><Relationship Id="rId23" Type="http://schemas.openxmlformats.org/officeDocument/2006/relationships/hyperlink" Target="https://products.emodnet-physics.eu/EP_MAP_PSAN_003/" TargetMode="External"/><Relationship Id="rId28" Type="http://schemas.openxmlformats.org/officeDocument/2006/relationships/hyperlink" Target="https://products.emodnet-physics.eu/EP_MAP_ALKY_001/" TargetMode="External"/><Relationship Id="rId10" Type="http://schemas.openxmlformats.org/officeDocument/2006/relationships/hyperlink" Target="https://www.emodnet-physics.eu/map/Products/EP_MAP_SICE_001/" TargetMode="External"/><Relationship Id="rId19" Type="http://schemas.openxmlformats.org/officeDocument/2006/relationships/hyperlink" Target="https://products.emodnet-physics.eu/EP_MAP_CUOD_001/" TargetMode="External"/><Relationship Id="rId4" Type="http://schemas.openxmlformats.org/officeDocument/2006/relationships/hyperlink" Target="https://www.emodnet-physics.eu/map/Products/EP_MAP_RVFL_001/" TargetMode="External"/><Relationship Id="rId9" Type="http://schemas.openxmlformats.org/officeDocument/2006/relationships/hyperlink" Target="https://products.emodnet-physics.eu/EP_MAP_SLEV_005/" TargetMode="External"/><Relationship Id="rId14" Type="http://schemas.openxmlformats.org/officeDocument/2006/relationships/hyperlink" Target="https://products.emodnet-physics.eu/EP_MAP_SAOD_001/" TargetMode="External"/><Relationship Id="rId22" Type="http://schemas.openxmlformats.org/officeDocument/2006/relationships/hyperlink" Target="https://products.emodnet-physics.eu/EP_MAP_PSAN_002/" TargetMode="External"/><Relationship Id="rId27" Type="http://schemas.openxmlformats.org/officeDocument/2006/relationships/hyperlink" Target="https://products.emodnet-physics.eu/EP_MAP_TCO2_001/" TargetMode="External"/><Relationship Id="rId30"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geoserver.emodnet-physics.eu/geoserver/ows?service=WC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2"/>
  <sheetViews>
    <sheetView workbookViewId="0">
      <selection activeCell="B6" sqref="B6"/>
    </sheetView>
  </sheetViews>
  <sheetFormatPr baseColWidth="10" defaultColWidth="8.6640625" defaultRowHeight="13" x14ac:dyDescent="0.2"/>
  <cols>
    <col min="1" max="1" width="14" style="123" bestFit="1" customWidth="1"/>
    <col min="2" max="2" width="36.5" style="123" customWidth="1"/>
    <col min="3" max="4" width="8.6640625" style="123"/>
    <col min="5" max="5" width="13.5" style="123" customWidth="1"/>
    <col min="6" max="6" width="27.5" style="123" customWidth="1"/>
    <col min="7" max="7" width="22.83203125" style="123" customWidth="1"/>
    <col min="8" max="8" width="14.6640625" style="123" bestFit="1" customWidth="1"/>
    <col min="9" max="16384" width="8.6640625" style="123"/>
  </cols>
  <sheetData>
    <row r="1" spans="1:8" s="7" customFormat="1" ht="28" x14ac:dyDescent="0.2">
      <c r="A1" s="109" t="s">
        <v>0</v>
      </c>
      <c r="B1" s="109" t="s">
        <v>1</v>
      </c>
      <c r="C1" s="80"/>
      <c r="D1" s="80"/>
      <c r="E1" s="110" t="s">
        <v>10</v>
      </c>
      <c r="F1" s="110" t="s">
        <v>11</v>
      </c>
      <c r="G1" s="110" t="s">
        <v>12</v>
      </c>
      <c r="H1" s="110" t="s">
        <v>248</v>
      </c>
    </row>
    <row r="2" spans="1:8" s="7" customFormat="1" ht="38.5" customHeight="1" x14ac:dyDescent="0.2">
      <c r="A2" s="111" t="s">
        <v>2</v>
      </c>
      <c r="B2" s="112" t="s">
        <v>2</v>
      </c>
      <c r="C2" s="80"/>
      <c r="D2" s="80"/>
      <c r="E2" s="113" t="s">
        <v>2</v>
      </c>
      <c r="F2" s="112" t="s">
        <v>13</v>
      </c>
      <c r="G2" s="112" t="s">
        <v>14</v>
      </c>
      <c r="H2" s="112" t="s">
        <v>15</v>
      </c>
    </row>
    <row r="3" spans="1:8" s="7" customFormat="1" ht="42" x14ac:dyDescent="0.2">
      <c r="A3" s="111" t="s">
        <v>3</v>
      </c>
      <c r="B3" s="112" t="s">
        <v>32</v>
      </c>
      <c r="C3" s="80"/>
      <c r="D3" s="80"/>
      <c r="E3" s="113" t="s">
        <v>3</v>
      </c>
      <c r="F3" s="112" t="s">
        <v>16</v>
      </c>
      <c r="G3" s="112" t="s">
        <v>14</v>
      </c>
      <c r="H3" s="112" t="s">
        <v>17</v>
      </c>
    </row>
    <row r="4" spans="1:8" s="7" customFormat="1" ht="154" x14ac:dyDescent="0.2">
      <c r="A4" s="111" t="s">
        <v>4</v>
      </c>
      <c r="B4" s="112" t="s">
        <v>249</v>
      </c>
      <c r="C4" s="80"/>
      <c r="D4" s="80"/>
      <c r="E4" s="113" t="s">
        <v>4</v>
      </c>
      <c r="F4" s="112" t="s">
        <v>18</v>
      </c>
      <c r="G4" s="112" t="s">
        <v>14</v>
      </c>
      <c r="H4" s="112" t="s">
        <v>17</v>
      </c>
    </row>
    <row r="5" spans="1:8" s="7" customFormat="1" ht="70" x14ac:dyDescent="0.2">
      <c r="A5" s="111" t="s">
        <v>5</v>
      </c>
      <c r="B5" s="112" t="s">
        <v>6</v>
      </c>
      <c r="C5" s="80"/>
      <c r="D5" s="80"/>
      <c r="E5" s="113" t="s">
        <v>5</v>
      </c>
      <c r="F5" s="112" t="s">
        <v>250</v>
      </c>
      <c r="G5" s="112" t="s">
        <v>19</v>
      </c>
      <c r="H5" s="112" t="s">
        <v>20</v>
      </c>
    </row>
    <row r="6" spans="1:8" s="7" customFormat="1" ht="70" x14ac:dyDescent="0.2">
      <c r="A6" s="111" t="s">
        <v>7</v>
      </c>
      <c r="B6" s="112" t="s">
        <v>26</v>
      </c>
      <c r="C6" s="80"/>
      <c r="D6" s="80"/>
      <c r="E6" s="113" t="s">
        <v>7</v>
      </c>
      <c r="F6" s="112" t="s">
        <v>13</v>
      </c>
      <c r="G6" s="112" t="s">
        <v>21</v>
      </c>
      <c r="H6" s="112" t="s">
        <v>15</v>
      </c>
    </row>
    <row r="7" spans="1:8" s="7" customFormat="1" ht="70" x14ac:dyDescent="0.2">
      <c r="A7" s="111" t="s">
        <v>8</v>
      </c>
      <c r="B7" s="112" t="s">
        <v>251</v>
      </c>
      <c r="C7" s="80"/>
      <c r="D7" s="80"/>
      <c r="E7" s="113" t="s">
        <v>8</v>
      </c>
      <c r="F7" s="112" t="s">
        <v>252</v>
      </c>
      <c r="G7" s="112" t="s">
        <v>30</v>
      </c>
      <c r="H7" s="112" t="s">
        <v>31</v>
      </c>
    </row>
    <row r="8" spans="1:8" s="7" customFormat="1" ht="112" x14ac:dyDescent="0.2">
      <c r="A8" s="111" t="s">
        <v>9</v>
      </c>
      <c r="B8" s="112" t="s">
        <v>253</v>
      </c>
      <c r="C8" s="80"/>
      <c r="D8" s="80"/>
      <c r="E8" s="125" t="s">
        <v>9</v>
      </c>
      <c r="F8" s="122" t="s">
        <v>254</v>
      </c>
      <c r="G8" s="126" t="s">
        <v>14</v>
      </c>
      <c r="H8" s="122" t="s">
        <v>255</v>
      </c>
    </row>
    <row r="9" spans="1:8" s="7" customFormat="1" ht="42" x14ac:dyDescent="0.2">
      <c r="A9" s="80"/>
      <c r="B9" s="80"/>
      <c r="C9" s="80"/>
      <c r="D9" s="80"/>
      <c r="E9" s="125"/>
      <c r="F9" s="122" t="s">
        <v>256</v>
      </c>
      <c r="G9" s="126"/>
      <c r="H9" s="114" t="s">
        <v>257</v>
      </c>
    </row>
    <row r="10" spans="1:8" s="7" customFormat="1" x14ac:dyDescent="0.2">
      <c r="A10" s="80"/>
      <c r="B10" s="80"/>
      <c r="C10" s="80"/>
      <c r="D10" s="80"/>
      <c r="E10" s="80" t="s">
        <v>24</v>
      </c>
      <c r="F10" s="94"/>
      <c r="G10" s="94"/>
      <c r="H10" s="94"/>
    </row>
    <row r="11" spans="1:8" s="7" customFormat="1" x14ac:dyDescent="0.2">
      <c r="A11" s="80"/>
      <c r="B11" s="80"/>
      <c r="C11" s="80"/>
      <c r="D11" s="80"/>
      <c r="E11" s="80" t="s">
        <v>258</v>
      </c>
      <c r="F11" s="94"/>
      <c r="G11" s="94"/>
      <c r="H11" s="94"/>
    </row>
    <row r="12" spans="1:8" x14ac:dyDescent="0.2">
      <c r="A12" s="94"/>
      <c r="B12" s="94"/>
      <c r="C12" s="94"/>
      <c r="D12" s="94"/>
      <c r="E12" s="94"/>
      <c r="F12" s="94"/>
      <c r="G12" s="94"/>
      <c r="H12" s="94"/>
    </row>
  </sheetData>
  <mergeCells count="2">
    <mergeCell ref="E8:E9"/>
    <mergeCell ref="G8:G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61"/>
  <sheetViews>
    <sheetView zoomScaleNormal="100" workbookViewId="0">
      <selection activeCell="A5" sqref="A5:C5"/>
    </sheetView>
  </sheetViews>
  <sheetFormatPr baseColWidth="10" defaultColWidth="8.83203125" defaultRowHeight="15" x14ac:dyDescent="0.2"/>
  <cols>
    <col min="1" max="1" width="19.83203125" style="24" customWidth="1"/>
    <col min="2" max="2" width="11.83203125" style="24" customWidth="1"/>
    <col min="3" max="3" width="14.1640625" style="24" customWidth="1"/>
    <col min="4" max="5" width="14.83203125" style="24" customWidth="1"/>
    <col min="6" max="6" width="17" style="24" customWidth="1"/>
    <col min="7" max="16384" width="8.83203125" style="24"/>
  </cols>
  <sheetData>
    <row r="1" spans="1:6" x14ac:dyDescent="0.2">
      <c r="A1" s="23" t="s">
        <v>163</v>
      </c>
    </row>
    <row r="2" spans="1:6" ht="16" x14ac:dyDescent="0.2">
      <c r="A2" s="2" t="s">
        <v>164</v>
      </c>
    </row>
    <row r="3" spans="1:6" s="44" customFormat="1" x14ac:dyDescent="0.2">
      <c r="A3" s="27" t="s">
        <v>165</v>
      </c>
      <c r="B3" s="27"/>
      <c r="C3" s="27"/>
      <c r="D3" s="24"/>
      <c r="E3" s="24"/>
      <c r="F3" s="24"/>
    </row>
    <row r="4" spans="1:6" ht="30" customHeight="1" x14ac:dyDescent="0.2">
      <c r="A4" s="20" t="s">
        <v>27</v>
      </c>
      <c r="B4" s="20" t="s">
        <v>28</v>
      </c>
      <c r="C4" s="20" t="s">
        <v>65</v>
      </c>
    </row>
    <row r="5" spans="1:6" x14ac:dyDescent="0.2">
      <c r="A5" s="195">
        <v>44781</v>
      </c>
      <c r="B5" s="19" t="s">
        <v>5</v>
      </c>
      <c r="C5" s="18" t="s">
        <v>33</v>
      </c>
    </row>
    <row r="22" spans="1:7" x14ac:dyDescent="0.2">
      <c r="A22" s="27" t="s">
        <v>186</v>
      </c>
      <c r="B22" s="27"/>
      <c r="C22" s="27"/>
    </row>
    <row r="23" spans="1:7" x14ac:dyDescent="0.2">
      <c r="A23" s="20" t="s">
        <v>27</v>
      </c>
      <c r="B23" s="20" t="s">
        <v>28</v>
      </c>
      <c r="C23" s="20" t="s">
        <v>65</v>
      </c>
    </row>
    <row r="24" spans="1:7" x14ac:dyDescent="0.2">
      <c r="A24" s="195">
        <v>44781</v>
      </c>
      <c r="B24" s="19" t="s">
        <v>5</v>
      </c>
      <c r="C24" s="18" t="s">
        <v>33</v>
      </c>
    </row>
    <row r="26" spans="1:7" x14ac:dyDescent="0.2">
      <c r="B26" s="6"/>
      <c r="C26" s="6"/>
      <c r="D26" s="6"/>
      <c r="E26" s="4"/>
      <c r="F26" s="4"/>
      <c r="G26" s="4"/>
    </row>
    <row r="27" spans="1:7" x14ac:dyDescent="0.2">
      <c r="A27" s="4"/>
      <c r="B27" s="4"/>
      <c r="C27" s="4"/>
      <c r="D27" s="4"/>
      <c r="E27" s="4"/>
      <c r="F27" s="4"/>
      <c r="G27" s="4"/>
    </row>
    <row r="28" spans="1:7" s="44" customFormat="1" x14ac:dyDescent="0.2">
      <c r="D28" s="24"/>
      <c r="E28" s="24"/>
      <c r="F28" s="24"/>
    </row>
    <row r="29" spans="1:7" x14ac:dyDescent="0.2">
      <c r="G29" s="4"/>
    </row>
    <row r="30" spans="1:7" ht="19.75" customHeight="1" x14ac:dyDescent="0.2">
      <c r="G30" s="4"/>
    </row>
    <row r="31" spans="1:7" x14ac:dyDescent="0.2">
      <c r="A31" s="45"/>
      <c r="B31" s="45"/>
      <c r="C31" s="46"/>
      <c r="G31" s="4"/>
    </row>
    <row r="32" spans="1:7" x14ac:dyDescent="0.2">
      <c r="A32" s="45"/>
      <c r="B32" s="45"/>
      <c r="C32" s="46"/>
      <c r="G32" s="4"/>
    </row>
    <row r="33" spans="1:7" x14ac:dyDescent="0.2">
      <c r="A33" s="45"/>
      <c r="B33" s="45"/>
      <c r="C33" s="46"/>
      <c r="G33" s="4"/>
    </row>
    <row r="34" spans="1:7" x14ac:dyDescent="0.2">
      <c r="A34" s="45"/>
      <c r="B34" s="45"/>
      <c r="C34" s="46"/>
      <c r="G34" s="4"/>
    </row>
    <row r="35" spans="1:7" x14ac:dyDescent="0.2">
      <c r="A35" s="45"/>
      <c r="B35" s="45"/>
      <c r="C35" s="46"/>
      <c r="G35" s="4"/>
    </row>
    <row r="36" spans="1:7" x14ac:dyDescent="0.2">
      <c r="A36" s="45"/>
      <c r="B36" s="45"/>
      <c r="C36" s="46"/>
      <c r="G36" s="4"/>
    </row>
    <row r="37" spans="1:7" x14ac:dyDescent="0.2">
      <c r="A37" s="45"/>
      <c r="B37" s="45"/>
      <c r="C37" s="46"/>
      <c r="G37" s="4"/>
    </row>
    <row r="38" spans="1:7" x14ac:dyDescent="0.2">
      <c r="A38" s="45"/>
      <c r="B38" s="45"/>
      <c r="C38" s="46"/>
      <c r="G38" s="4"/>
    </row>
    <row r="39" spans="1:7" x14ac:dyDescent="0.2">
      <c r="A39" s="45"/>
      <c r="B39" s="45"/>
      <c r="C39" s="46"/>
      <c r="G39" s="4"/>
    </row>
    <row r="40" spans="1:7" x14ac:dyDescent="0.2">
      <c r="A40" s="45"/>
      <c r="B40" s="45"/>
      <c r="C40" s="46"/>
      <c r="G40" s="4"/>
    </row>
    <row r="41" spans="1:7" x14ac:dyDescent="0.2">
      <c r="A41" s="45"/>
      <c r="B41" s="45"/>
      <c r="C41" s="46"/>
      <c r="G41" s="4"/>
    </row>
    <row r="42" spans="1:7" x14ac:dyDescent="0.2">
      <c r="A42" s="45"/>
      <c r="B42" s="45"/>
      <c r="C42" s="46"/>
      <c r="G42" s="4"/>
    </row>
    <row r="43" spans="1:7" x14ac:dyDescent="0.2">
      <c r="A43" s="45"/>
      <c r="B43" s="45"/>
      <c r="C43" s="46"/>
      <c r="G43" s="4"/>
    </row>
    <row r="44" spans="1:7" x14ac:dyDescent="0.2">
      <c r="A44" s="45"/>
      <c r="B44" s="45"/>
      <c r="C44" s="46"/>
      <c r="G44" s="4"/>
    </row>
    <row r="45" spans="1:7" x14ac:dyDescent="0.2">
      <c r="A45" s="45"/>
      <c r="B45" s="45"/>
      <c r="C45" s="46"/>
      <c r="G45" s="4"/>
    </row>
    <row r="46" spans="1:7" x14ac:dyDescent="0.2">
      <c r="A46" s="45"/>
      <c r="B46" s="45"/>
      <c r="C46" s="46"/>
      <c r="G46" s="4"/>
    </row>
    <row r="47" spans="1:7" x14ac:dyDescent="0.2">
      <c r="A47" s="45"/>
      <c r="B47" s="45"/>
      <c r="C47" s="46"/>
      <c r="G47" s="4"/>
    </row>
    <row r="48" spans="1:7" x14ac:dyDescent="0.2">
      <c r="A48" s="45"/>
      <c r="B48" s="45"/>
      <c r="C48" s="46"/>
      <c r="G48" s="4"/>
    </row>
    <row r="49" spans="1:7" x14ac:dyDescent="0.2">
      <c r="A49" s="45"/>
      <c r="B49" s="45"/>
      <c r="C49" s="46"/>
      <c r="G49" s="4"/>
    </row>
    <row r="50" spans="1:7" x14ac:dyDescent="0.2">
      <c r="A50" s="45"/>
      <c r="B50" s="45"/>
      <c r="C50" s="46"/>
      <c r="G50" s="4"/>
    </row>
    <row r="51" spans="1:7" x14ac:dyDescent="0.2">
      <c r="A51" s="45"/>
      <c r="B51" s="45"/>
      <c r="C51" s="46"/>
      <c r="G51" s="4"/>
    </row>
    <row r="57" spans="1:7" x14ac:dyDescent="0.2">
      <c r="A57" s="5"/>
      <c r="B57" s="8"/>
      <c r="C57" s="8"/>
      <c r="D57" s="8"/>
      <c r="E57" s="8"/>
      <c r="F57" s="8"/>
      <c r="G57" s="4"/>
    </row>
    <row r="58" spans="1:7" x14ac:dyDescent="0.2">
      <c r="A58" s="4"/>
      <c r="B58" s="4"/>
      <c r="C58" s="4"/>
      <c r="D58" s="4"/>
      <c r="E58" s="4"/>
      <c r="F58" s="4"/>
      <c r="G58" s="4"/>
    </row>
    <row r="59" spans="1:7" x14ac:dyDescent="0.2">
      <c r="A59" s="7"/>
      <c r="B59" s="43"/>
      <c r="C59" s="43"/>
      <c r="D59" s="43"/>
      <c r="E59" s="43"/>
      <c r="F59" s="43"/>
      <c r="G59" s="4"/>
    </row>
    <row r="60" spans="1:7" x14ac:dyDescent="0.2">
      <c r="B60" s="43"/>
      <c r="C60" s="43"/>
      <c r="D60" s="43"/>
      <c r="E60" s="43"/>
      <c r="F60" s="43"/>
      <c r="G60" s="4"/>
    </row>
    <row r="61" spans="1:7" x14ac:dyDescent="0.2">
      <c r="B61" s="4"/>
      <c r="C61" s="4"/>
      <c r="D61" s="4"/>
      <c r="E61" s="4"/>
      <c r="F61" s="4"/>
      <c r="G61" s="4"/>
    </row>
  </sheetData>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E19"/>
  <sheetViews>
    <sheetView zoomScaleNormal="100" workbookViewId="0">
      <selection activeCell="I26" sqref="I26"/>
    </sheetView>
  </sheetViews>
  <sheetFormatPr baseColWidth="10" defaultColWidth="8.83203125" defaultRowHeight="15" x14ac:dyDescent="0.2"/>
  <cols>
    <col min="1" max="1" width="17.1640625" style="24" customWidth="1"/>
    <col min="2" max="2" width="17.33203125" style="24" customWidth="1"/>
    <col min="3" max="3" width="22.6640625" style="24" customWidth="1"/>
    <col min="4" max="4" width="13.83203125" style="24" customWidth="1"/>
    <col min="5" max="16384" width="8.83203125" style="24"/>
  </cols>
  <sheetData>
    <row r="1" spans="1:5" s="25" customFormat="1" x14ac:dyDescent="0.2">
      <c r="A1" s="23" t="s">
        <v>68</v>
      </c>
    </row>
    <row r="2" spans="1:5" ht="16" x14ac:dyDescent="0.2">
      <c r="A2" s="95" t="s">
        <v>247</v>
      </c>
      <c r="B2" s="79"/>
      <c r="C2" s="43"/>
      <c r="D2" s="8"/>
      <c r="E2" s="43"/>
    </row>
    <row r="3" spans="1:5" x14ac:dyDescent="0.2">
      <c r="A3" s="107" t="s">
        <v>166</v>
      </c>
      <c r="B3" s="79"/>
    </row>
    <row r="4" spans="1:5" ht="15" customHeight="1" x14ac:dyDescent="0.2">
      <c r="A4" s="108" t="s">
        <v>27</v>
      </c>
      <c r="B4" s="108" t="s">
        <v>28</v>
      </c>
      <c r="D4" s="8"/>
      <c r="E4" s="43"/>
    </row>
    <row r="5" spans="1:5" x14ac:dyDescent="0.2">
      <c r="A5" s="195">
        <v>44781</v>
      </c>
      <c r="B5" s="19" t="s">
        <v>5</v>
      </c>
      <c r="C5" s="18" t="s">
        <v>33</v>
      </c>
      <c r="D5" s="8"/>
      <c r="E5" s="43"/>
    </row>
    <row r="6" spans="1:5" ht="15" customHeight="1" x14ac:dyDescent="0.2">
      <c r="A6" s="2"/>
      <c r="B6" s="8"/>
      <c r="C6" s="8"/>
      <c r="D6" s="8"/>
      <c r="E6" s="43"/>
    </row>
    <row r="7" spans="1:5" ht="15" customHeight="1" x14ac:dyDescent="0.2">
      <c r="A7" s="2"/>
      <c r="B7" s="8"/>
      <c r="C7" s="8"/>
      <c r="D7" s="8"/>
      <c r="E7" s="43"/>
    </row>
    <row r="8" spans="1:5" ht="15" customHeight="1" x14ac:dyDescent="0.2">
      <c r="A8" s="2"/>
      <c r="B8" s="8"/>
      <c r="C8" s="8"/>
      <c r="D8" s="8"/>
      <c r="E8" s="43"/>
    </row>
    <row r="9" spans="1:5" ht="15" customHeight="1" x14ac:dyDescent="0.2">
      <c r="A9" s="2"/>
      <c r="B9" s="8"/>
      <c r="C9" s="8"/>
      <c r="D9" s="8"/>
      <c r="E9" s="43"/>
    </row>
    <row r="10" spans="1:5" ht="15" customHeight="1" x14ac:dyDescent="0.2">
      <c r="A10" s="2"/>
      <c r="B10" s="8"/>
      <c r="C10" s="8"/>
      <c r="D10" s="8"/>
      <c r="E10" s="43"/>
    </row>
    <row r="11" spans="1:5" ht="15" customHeight="1" x14ac:dyDescent="0.2">
      <c r="A11" s="2"/>
      <c r="B11" s="8"/>
      <c r="C11" s="8"/>
      <c r="D11" s="8"/>
      <c r="E11" s="43"/>
    </row>
    <row r="12" spans="1:5" ht="15" customHeight="1" x14ac:dyDescent="0.2">
      <c r="A12" s="2"/>
      <c r="B12" s="8"/>
      <c r="C12" s="8"/>
      <c r="D12" s="8"/>
      <c r="E12" s="43"/>
    </row>
    <row r="13" spans="1:5" ht="15" customHeight="1" x14ac:dyDescent="0.2">
      <c r="A13" s="2"/>
      <c r="B13" s="8"/>
      <c r="C13" s="8"/>
      <c r="D13" s="8"/>
      <c r="E13" s="43"/>
    </row>
    <row r="14" spans="1:5" ht="15" customHeight="1" x14ac:dyDescent="0.2">
      <c r="A14" s="2"/>
      <c r="B14" s="8"/>
      <c r="C14" s="8"/>
      <c r="D14" s="8"/>
      <c r="E14" s="43"/>
    </row>
    <row r="15" spans="1:5" ht="15" customHeight="1" x14ac:dyDescent="0.2">
      <c r="A15" s="2"/>
      <c r="B15" s="8"/>
      <c r="C15" s="8"/>
      <c r="D15" s="8"/>
      <c r="E15" s="43"/>
    </row>
    <row r="16" spans="1:5" ht="15" customHeight="1" x14ac:dyDescent="0.2">
      <c r="A16" s="2"/>
      <c r="B16" s="8"/>
      <c r="C16" s="8"/>
      <c r="D16" s="8"/>
      <c r="E16" s="43"/>
    </row>
    <row r="18" spans="1:3" ht="16" x14ac:dyDescent="0.2">
      <c r="A18" s="74" t="s">
        <v>72</v>
      </c>
      <c r="B18" s="75"/>
      <c r="C18" s="76"/>
    </row>
    <row r="19" spans="1:3" ht="30" x14ac:dyDescent="0.2">
      <c r="A19" s="77" t="s">
        <v>246</v>
      </c>
      <c r="B19" s="77" t="s">
        <v>2844</v>
      </c>
      <c r="C19" s="61"/>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C45"/>
  <sheetViews>
    <sheetView topLeftCell="A22" workbookViewId="0">
      <selection activeCell="B33" sqref="B33"/>
    </sheetView>
  </sheetViews>
  <sheetFormatPr baseColWidth="10" defaultColWidth="8.83203125" defaultRowHeight="15" x14ac:dyDescent="0.2"/>
  <cols>
    <col min="1" max="1" width="16.5" customWidth="1"/>
    <col min="2" max="2" width="41" customWidth="1"/>
  </cols>
  <sheetData>
    <row r="1" spans="1:2" s="25" customFormat="1" x14ac:dyDescent="0.2">
      <c r="A1" s="23" t="s">
        <v>163</v>
      </c>
    </row>
    <row r="2" spans="1:2" s="25" customFormat="1" x14ac:dyDescent="0.2">
      <c r="A2" s="23" t="s">
        <v>68</v>
      </c>
    </row>
    <row r="3" spans="1:2" ht="16" x14ac:dyDescent="0.2">
      <c r="A3" s="95" t="s">
        <v>167</v>
      </c>
      <c r="B3" s="54"/>
    </row>
    <row r="4" spans="1:2" x14ac:dyDescent="0.2">
      <c r="A4" s="54"/>
      <c r="B4" s="54"/>
    </row>
    <row r="5" spans="1:2" x14ac:dyDescent="0.2">
      <c r="A5" s="54"/>
      <c r="B5" s="54"/>
    </row>
    <row r="6" spans="1:2" x14ac:dyDescent="0.2">
      <c r="A6" s="54"/>
      <c r="B6" s="54"/>
    </row>
    <row r="7" spans="1:2" x14ac:dyDescent="0.2">
      <c r="A7" s="54"/>
      <c r="B7" s="54"/>
    </row>
    <row r="8" spans="1:2" x14ac:dyDescent="0.2">
      <c r="A8" s="54"/>
      <c r="B8" s="54"/>
    </row>
    <row r="9" spans="1:2" x14ac:dyDescent="0.2">
      <c r="A9" s="54"/>
      <c r="B9" s="54"/>
    </row>
    <row r="10" spans="1:2" x14ac:dyDescent="0.2">
      <c r="A10" s="54"/>
      <c r="B10" s="54"/>
    </row>
    <row r="11" spans="1:2" x14ac:dyDescent="0.2">
      <c r="A11" s="54"/>
      <c r="B11" s="54"/>
    </row>
    <row r="12" spans="1:2" ht="16" x14ac:dyDescent="0.2">
      <c r="A12" s="95" t="s">
        <v>168</v>
      </c>
      <c r="B12" s="54"/>
    </row>
    <row r="13" spans="1:2" x14ac:dyDescent="0.2">
      <c r="A13" s="54"/>
      <c r="B13" s="54"/>
    </row>
    <row r="14" spans="1:2" x14ac:dyDescent="0.2">
      <c r="A14" s="54"/>
      <c r="B14" s="54"/>
    </row>
    <row r="15" spans="1:2" x14ac:dyDescent="0.2">
      <c r="A15" s="54"/>
      <c r="B15" s="54"/>
    </row>
    <row r="16" spans="1:2" x14ac:dyDescent="0.2">
      <c r="A16" s="54"/>
      <c r="B16" s="54"/>
    </row>
    <row r="17" spans="1:2" x14ac:dyDescent="0.2">
      <c r="A17" s="54"/>
      <c r="B17" s="54"/>
    </row>
    <row r="18" spans="1:2" x14ac:dyDescent="0.2">
      <c r="A18" s="54"/>
      <c r="B18" s="54"/>
    </row>
    <row r="19" spans="1:2" x14ac:dyDescent="0.2">
      <c r="A19" s="54"/>
      <c r="B19" s="54"/>
    </row>
    <row r="20" spans="1:2" x14ac:dyDescent="0.2">
      <c r="A20" s="54"/>
      <c r="B20" s="54"/>
    </row>
    <row r="21" spans="1:2" x14ac:dyDescent="0.2">
      <c r="A21" s="54"/>
      <c r="B21" s="54"/>
    </row>
    <row r="22" spans="1:2" ht="16" x14ac:dyDescent="0.2">
      <c r="A22" s="95" t="s">
        <v>169</v>
      </c>
      <c r="B22" s="54"/>
    </row>
    <row r="23" spans="1:2" x14ac:dyDescent="0.2">
      <c r="A23" s="54"/>
      <c r="B23" s="54"/>
    </row>
    <row r="24" spans="1:2" x14ac:dyDescent="0.2">
      <c r="A24" s="54"/>
      <c r="B24" s="54"/>
    </row>
    <row r="25" spans="1:2" x14ac:dyDescent="0.2">
      <c r="A25" s="54"/>
      <c r="B25" s="54"/>
    </row>
    <row r="26" spans="1:2" x14ac:dyDescent="0.2">
      <c r="A26" s="54"/>
      <c r="B26" s="54"/>
    </row>
    <row r="27" spans="1:2" x14ac:dyDescent="0.2">
      <c r="A27" s="54"/>
      <c r="B27" s="54"/>
    </row>
    <row r="28" spans="1:2" x14ac:dyDescent="0.2">
      <c r="A28" s="54"/>
      <c r="B28" s="54"/>
    </row>
    <row r="29" spans="1:2" x14ac:dyDescent="0.2">
      <c r="A29" s="54"/>
      <c r="B29" s="54"/>
    </row>
    <row r="30" spans="1:2" x14ac:dyDescent="0.2">
      <c r="A30" s="54"/>
      <c r="B30" s="54"/>
    </row>
    <row r="31" spans="1:2" x14ac:dyDescent="0.2">
      <c r="A31" s="54"/>
      <c r="B31" s="54"/>
    </row>
    <row r="32" spans="1:2" x14ac:dyDescent="0.2">
      <c r="A32" s="54"/>
      <c r="B32" s="54"/>
    </row>
    <row r="33" spans="1:3" x14ac:dyDescent="0.2">
      <c r="A33" s="54"/>
      <c r="B33" s="54"/>
    </row>
    <row r="34" spans="1:3" x14ac:dyDescent="0.2">
      <c r="A34" s="54"/>
      <c r="B34" s="54"/>
    </row>
    <row r="35" spans="1:3" x14ac:dyDescent="0.2">
      <c r="A35" s="54"/>
      <c r="B35" s="54"/>
    </row>
    <row r="36" spans="1:3" x14ac:dyDescent="0.2">
      <c r="A36" s="54"/>
      <c r="B36" s="54"/>
    </row>
    <row r="37" spans="1:3" x14ac:dyDescent="0.2">
      <c r="A37" s="54"/>
      <c r="B37" s="54"/>
    </row>
    <row r="38" spans="1:3" x14ac:dyDescent="0.2">
      <c r="A38" s="54"/>
      <c r="B38" s="54"/>
    </row>
    <row r="39" spans="1:3" x14ac:dyDescent="0.2">
      <c r="A39" s="54"/>
      <c r="B39" s="54"/>
    </row>
    <row r="40" spans="1:3" x14ac:dyDescent="0.2">
      <c r="A40" s="54"/>
      <c r="B40" s="54"/>
    </row>
    <row r="41" spans="1:3" ht="16" x14ac:dyDescent="0.2">
      <c r="A41" s="74" t="s">
        <v>72</v>
      </c>
      <c r="B41" s="75"/>
      <c r="C41" s="33"/>
    </row>
    <row r="42" spans="1:3" ht="105" x14ac:dyDescent="0.2">
      <c r="A42" s="77" t="s">
        <v>170</v>
      </c>
      <c r="B42" s="34" t="s">
        <v>2847</v>
      </c>
      <c r="C42" s="24"/>
    </row>
    <row r="43" spans="1:3" ht="120" x14ac:dyDescent="0.2">
      <c r="A43" s="77" t="s">
        <v>171</v>
      </c>
      <c r="B43" s="34" t="s">
        <v>2845</v>
      </c>
      <c r="C43" s="8"/>
    </row>
    <row r="44" spans="1:3" ht="45" x14ac:dyDescent="0.2">
      <c r="A44" s="77" t="s">
        <v>172</v>
      </c>
      <c r="B44" s="34" t="s">
        <v>2846</v>
      </c>
    </row>
    <row r="45" spans="1:3" x14ac:dyDescent="0.2">
      <c r="A45" s="54"/>
      <c r="B45" s="54"/>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tabSelected="1" workbookViewId="0">
      <selection activeCell="B16" sqref="B16"/>
    </sheetView>
  </sheetViews>
  <sheetFormatPr baseColWidth="10" defaultColWidth="8.83203125" defaultRowHeight="15" x14ac:dyDescent="0.2"/>
  <cols>
    <col min="1" max="1" width="48.33203125" style="24" customWidth="1"/>
    <col min="2" max="2" width="80.1640625" style="24" customWidth="1"/>
    <col min="3" max="16384" width="8.83203125" style="24"/>
  </cols>
  <sheetData>
    <row r="1" spans="1:2" ht="17" thickBot="1" x14ac:dyDescent="0.25">
      <c r="A1" s="127" t="s">
        <v>187</v>
      </c>
      <c r="B1" s="128"/>
    </row>
    <row r="2" spans="1:2" ht="16" thickBot="1" x14ac:dyDescent="0.25">
      <c r="A2" s="51" t="s">
        <v>188</v>
      </c>
      <c r="B2" s="52" t="s">
        <v>189</v>
      </c>
    </row>
    <row r="3" spans="1:2" x14ac:dyDescent="0.2">
      <c r="A3" s="115" t="s">
        <v>190</v>
      </c>
      <c r="B3" s="116"/>
    </row>
    <row r="4" spans="1:2" ht="169" thickBot="1" x14ac:dyDescent="0.25">
      <c r="A4" s="117" t="str">
        <f>'1(Data)'!A73</f>
        <v>1A) Volume and coverage of available data</v>
      </c>
      <c r="B4" s="117" t="str">
        <f>'1(Data)'!B73</f>
        <v>EMODnet Physics input data is sparse and for this indicator we consider the "platform" as the "unit" of monitoring assessment. A platform is a logical entity that hosts data, where data maybe a single dataset (e.g. a profile in case of CTD), a timeseries (e.g. sea level station), a series of profiles (e.g. ARGO). The source for the indicator is the map.emodnet-physics.eu where sub-theme is the unique applied filter. For indicator 1.A we report on the % variation of the number of platforms for the given basin.  For indicator 1.A we report on the % variation of the number of platforms for the given basin.  For this indicator we are using bounding box shapes - EEA shapefiles - anyhow boxes for Caspian and Caribbean Seas are not in use yet and platforms in these regions are counted under Other Seas.  For indicator 1.B the unit of download is measured in platforms (in line with indicator 1.A) while the number of downloads are measured in "requests". A request may be for a single dataset (e.g. 1 CTD) as well as a full time series (e.g. daily data for past XX years). For ice data, EMODnet Physics is integrating a satellite derived product covering the whole Arctic and Antarctic areas. This product can be only downloaded via WMS.</v>
      </c>
    </row>
    <row r="5" spans="1:2" ht="197" thickBot="1" x14ac:dyDescent="0.25">
      <c r="A5" s="117" t="str">
        <f>'1(Data)'!A74</f>
        <v>1B) Usage of data since the start of the project phase</v>
      </c>
      <c r="B5" s="117" t="str">
        <f>'1(Data)'!B74</f>
        <v xml:space="preserve">Indicator 1.B is reporting the amount of downloaded data from mapviewer (note that the amount in GB is an estimation based on the number of requests multiplied the average file size). As reported in 2B the overall amount of downloaded data from ERDDAP is about 561 GB. According indicators it seems the users use the mapviewer as entry page to check for values (charts) and use ERDDAP and GeoServer to download data (ERDDAP+map manual download - 2B col F; 1B col D). We are considering the number of views of the sub-theme pages as the number of downloads, and for each sub-theme we consider the % against the total of download.  Concerning the use of the interfaces: ERDDAP is the most used. The use of WMS/WFS layers (GeoServer) is tracked and (only) reported under 2B. Users are starting using interfaces as we planned and this will facilitate the centralization of process (the overall idea is to inform users that the new mapviewer/ERDDAP/GeoSeerver are on/from the CP - that are linked to the EMODnet Phyics ones - and they should be able to adapt easily to this - it's only a change in the url endpoint). It is not possible to assess the trends (i.e. to compare analytics vs the results of the previous phase) because the system endpoints were re-designed and the monitoring tools presented limitations intracking the new infrastructure. See appendix for more details.  							</v>
      </c>
    </row>
    <row r="6" spans="1:2" ht="29" thickBot="1" x14ac:dyDescent="0.25">
      <c r="A6" s="118" t="s">
        <v>191</v>
      </c>
      <c r="B6" s="119"/>
    </row>
    <row r="7" spans="1:2" ht="99" thickBot="1" x14ac:dyDescent="0.25">
      <c r="A7" s="119" t="str">
        <f>'2(Products)'!A78</f>
        <v>2A) Volume and coverage of available data products</v>
      </c>
      <c r="B7" s="119" t="str">
        <f>'2(Products)'!B78</f>
        <v xml:space="preserve">EMODnet Physics data products may be both datacollections (e.g. PSMSL RLR) and products (e.g. gridded climatology) that in total are 552 dataitems (full list is reported in the Products20220801 sheet). These are available on the development infrastructure (ERD = ERDDAP, MAP = Mapviewer, GEO = GeoServer). Apart from the European Under Water Noise Register and the TSM that only covering Europe (100% of the availble information) the other products offer global coverage. To ease the centralization process, as interim and stepwise approach, the Central viewer is going to present a subset of those 552, while the Central catalogue will provide links to them all.   </v>
      </c>
    </row>
    <row r="8" spans="1:2" ht="127" thickBot="1" x14ac:dyDescent="0.25">
      <c r="A8" s="119" t="str">
        <f>'2(Products)'!A79</f>
        <v>2B) Usage of data products since the start of the project phase</v>
      </c>
      <c r="B8" s="119" t="str">
        <f>'2(Products)'!B79</f>
        <v>The mapviewer and the products pages accessible under the "Products" section are monitored in terms of visits (by matomo). ERDDAP is monitored both in terms of visit to the erddap landing page (matomo) and in terms of transactions (downloads - by logs). THREDDS and GeoSERVER are both monitored in terms of logs. We record a quite good use of the services, ERDDAP is the most used interfaces. Monitoring endpoints for WMS and WFS services have been changed since last contract: now we monitor logs from GeoServer and ERDDAP/ncWMS, during last contract we were collecting logs of the WMS/WFS service landing page. Current methodology is cleaner: it is counting only  transactions (the previous was counting any interaction) and thus is in line with recorded trends. Notably, while in the previous contract most of the download were manual and form the mapviewer, during this period we recorded a shift towards the use of ERDDAP.</v>
      </c>
    </row>
    <row r="9" spans="1:2" ht="155" thickBot="1" x14ac:dyDescent="0.25">
      <c r="A9" s="120" t="str">
        <f>'3(Data providers)'!A49</f>
        <v>3) Organisations supplying/ approached to supply data anad data products</v>
      </c>
      <c r="B9" s="120" t="str">
        <f>'3(Data providers)'!B49</f>
        <v xml:space="preserve">EMODnet Physics team is continously promoting the program and services to unlock new data flows towards EMODnet Infrastructure. This action is done in collaboration with EMODnet Ingestion and EMODnet Physics partners infrastructures (EuroGOOS, Copernicus Marine Service INS TAC, SeaDataNet, ICES) and usually tries to enstablish an operational data flow based on services (for long term sustainability and easiness of manteinance). In case of products (e.g. gridded maps) the delivery is scheduled periodically. This workflow enables a continous data flow into the EMODnet Physics system, and in this phase the effort is focused on adding, or extending datacollections that are not available (fully avaialble) elsewhere (e.g. rivers). This activity is in line with EMODnet Physics stakeholders needs and expectations, and usually it is EMODnet Physics approaching the providers. During the period there were also some initiatives (e.g. EMANEDS, MONOCLE) that approached EMODnet Physics, which, although they have not delivered data or products, they are very promising.   </v>
      </c>
    </row>
    <row r="10" spans="1:2" ht="85" thickBot="1" x14ac:dyDescent="0.25">
      <c r="A10" s="121" t="str">
        <f>'4(Web services)'!A22</f>
        <v>4) Online 'Web' interfaces to access or view data</v>
      </c>
      <c r="B10" s="121" t="str">
        <f>'4(Web services)'!B22</f>
        <v>EMODnet Physics organizes datacollections and products access by ERDDAP, GeoServer and GeoNetwork. GeoNetwork is the catalogue and redirects to collections in ERDDAP/GeoServer or both. ERDDAP manages timeseries and some gridded data (ncWMS). GeoServer hosts vectorial data, maps and trajectories. To support and ease the Centralization process, EMODnet Physics hosts a development environment - which is linked to sources and do checking, cleaning, processing of the flows - and a production environment, which hosts the best version of the datasets and products to be presented on the central portal.</v>
      </c>
    </row>
    <row r="11" spans="1:2" ht="127" thickBot="1" x14ac:dyDescent="0.25">
      <c r="A11" s="120" t="str">
        <f>'6(User stats)&amp;7(Use case stats)'!A106</f>
        <v>6) Statistics on information volunteered through download forms</v>
      </c>
      <c r="B11" s="120" t="str">
        <f>'6(User stats)&amp;7(Use case stats)'!B106</f>
        <v>User profile (affiliation and scope of work) are collected by a webform (on voluntary base) that pops up in the mapviewer when downloading data from a coastal station in European seas. Despite it represents a very narrow slice of the EMODnet Physics users, this tool helps in mapping the interests and the uses of the EMODnet Physics data. This tool is operational since November 2018 and collected more than 1,400 user profiles, 164 of which during the reporting period. The spreadsheet only reports figure for the reporting period, while the textual part of this interim compares this figure vs the overall data. Users mostly are in Research and Academia (60%), private sector fluctuates around 19%. Data are mainly used for Marine and Coastal applications (85%), Climate and weather forecasting (more than 50%), followed by Marine resource and Marine safety. Registered users are not limited to the EU.</v>
      </c>
    </row>
    <row r="12" spans="1:2" ht="85" thickBot="1" x14ac:dyDescent="0.25">
      <c r="A12" s="120" t="str">
        <f>'6(User stats)&amp;7(Use case stats)'!A107</f>
        <v>7) Published use cases</v>
      </c>
      <c r="B12" s="120" t="str">
        <f>'6(User stats)&amp;7(Use case stats)'!B107</f>
        <v xml:space="preserve">EMODnet Physics collected 21 use cases, 6 of which were published during this reporting period. All the use cases, in total collected 6125 views. The most viewed is the one on Med Wave Model (that involved a private company, which is likely using the case during its communication and mkt activities). Very interestingly some of the latest published use cases are collecting a very good hype (sea level product, support to deploy ERDDAP, etc). The collaboration between EMODnet Physics and Copernicus Marine Service is also very welcome with the second highest viewing score. </v>
      </c>
    </row>
    <row r="13" spans="1:2" ht="29" thickBot="1" x14ac:dyDescent="0.25">
      <c r="A13" s="120" t="str">
        <f>'9(User friendliness)'!A19</f>
        <v>9) Technical monitoring</v>
      </c>
      <c r="B13" s="120" t="str">
        <f>'9(User friendliness)'!B19</f>
        <v xml:space="preserve">System is stable and available (uptime 100%). Response time seems not to have been updated to monitor the  "prod-env" endpoint. </v>
      </c>
    </row>
    <row r="14" spans="1:2" ht="43" thickBot="1" x14ac:dyDescent="0.25">
      <c r="A14" s="120" t="str">
        <f>'10-11-12(User stats)'!A42</f>
        <v>10) Visibility &amp; analytics for web pages</v>
      </c>
      <c r="B14" s="120" t="str">
        <f>'10-11-12(User stats)'!B42</f>
        <v>EMODnet Physics mapviewer is by far the most used interface with an steady trend. Catalogue is also quite well consumed. Charts are missing some data because, some endpoints were changed and the system was not able to distinct by (these) pages.  CP team worked to fix it. Status quo.</v>
      </c>
    </row>
    <row r="15" spans="1:2" ht="57" thickBot="1" x14ac:dyDescent="0.25">
      <c r="A15" s="121" t="str">
        <f>'10-11-12(User stats)'!A43</f>
        <v>11) Visibility &amp; analytics for web sections</v>
      </c>
      <c r="B15" s="121" t="str">
        <f>'10-11-12(User stats)'!B43</f>
        <v>It looks like that users directly go to the mapviewer bypassing the landing page at all. Combining indicator 9 and 10 stats we see that the map viewer is the most consumed page (9), while the webportal section (portal page link to the mapviewer - 10) is very little. This confirms that mapviewer is the most used and appreciated interface.</v>
      </c>
    </row>
    <row r="16" spans="1:2" ht="16" thickBot="1" x14ac:dyDescent="0.25">
      <c r="A16" s="120" t="str">
        <f>'10-11-12(User stats)'!A44</f>
        <v>12) Average visit duration for web pages</v>
      </c>
      <c r="B16" s="120" t="str">
        <f>'10-11-12(User stats)'!B44</f>
        <v>Same comments as for sect.9 and 10</v>
      </c>
    </row>
    <row r="17" spans="1:1" x14ac:dyDescent="0.2">
      <c r="A17" s="53"/>
    </row>
    <row r="18" spans="1:1" x14ac:dyDescent="0.2">
      <c r="A18" s="1"/>
    </row>
    <row r="19" spans="1:1" x14ac:dyDescent="0.2">
      <c r="A19" s="1"/>
    </row>
    <row r="20" spans="1:1" x14ac:dyDescent="0.2">
      <c r="A20" s="1"/>
    </row>
    <row r="21" spans="1:1" x14ac:dyDescent="0.2">
      <c r="A21" s="1"/>
    </row>
    <row r="22" spans="1:1" x14ac:dyDescent="0.2">
      <c r="A22" s="1"/>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74"/>
  <sheetViews>
    <sheetView topLeftCell="A51" zoomScale="84" zoomScaleNormal="90" workbookViewId="0">
      <selection activeCell="J68" sqref="J68"/>
    </sheetView>
  </sheetViews>
  <sheetFormatPr baseColWidth="10" defaultColWidth="9.1640625" defaultRowHeight="15" x14ac:dyDescent="0.2"/>
  <cols>
    <col min="1" max="1" width="44.83203125" style="22" customWidth="1"/>
    <col min="2" max="2" width="30.5" style="22" customWidth="1"/>
    <col min="3" max="3" width="15.1640625" style="22" customWidth="1"/>
    <col min="4" max="4" width="16.6640625" style="22" customWidth="1"/>
    <col min="5" max="5" width="17.83203125" style="22" customWidth="1"/>
    <col min="6" max="6" width="16.1640625" style="22" customWidth="1"/>
    <col min="7" max="7" width="14.83203125" style="22" customWidth="1"/>
    <col min="8" max="8" width="15" style="22" customWidth="1"/>
    <col min="9" max="9" width="16.33203125" style="22" customWidth="1"/>
    <col min="10" max="10" width="13" style="22" customWidth="1"/>
    <col min="11" max="11" width="18.83203125" style="22" customWidth="1"/>
    <col min="12" max="13" width="14.1640625" style="22" customWidth="1"/>
    <col min="14" max="14" width="15.1640625" style="22" customWidth="1"/>
    <col min="15" max="15" width="16.1640625" style="22" customWidth="1"/>
    <col min="16" max="16" width="17.6640625" style="22" customWidth="1"/>
    <col min="17" max="17" width="14.5" style="22" customWidth="1"/>
    <col min="18" max="18" width="20" style="22" customWidth="1"/>
    <col min="19" max="19" width="12.1640625" style="22" bestFit="1" customWidth="1"/>
    <col min="20" max="20" width="9.1640625" style="22"/>
    <col min="21" max="21" width="10.1640625" style="22" customWidth="1"/>
    <col min="22" max="22" width="12" style="22" customWidth="1"/>
    <col min="23" max="16384" width="9.1640625" style="22"/>
  </cols>
  <sheetData>
    <row r="1" spans="1:17" ht="16" x14ac:dyDescent="0.2">
      <c r="A1" s="70" t="s">
        <v>173</v>
      </c>
    </row>
    <row r="2" spans="1:17" s="24" customFormat="1" x14ac:dyDescent="0.2">
      <c r="A2" s="23" t="s">
        <v>67</v>
      </c>
    </row>
    <row r="3" spans="1:17" s="25" customFormat="1" x14ac:dyDescent="0.2">
      <c r="A3" s="23" t="s">
        <v>68</v>
      </c>
    </row>
    <row r="4" spans="1:17" s="27" customFormat="1" ht="16" x14ac:dyDescent="0.2">
      <c r="A4" s="63" t="s">
        <v>174</v>
      </c>
      <c r="B4" s="64"/>
      <c r="C4" s="64"/>
      <c r="D4" s="64"/>
      <c r="E4" s="64"/>
    </row>
    <row r="5" spans="1:17" x14ac:dyDescent="0.2">
      <c r="A5" s="65" t="s">
        <v>27</v>
      </c>
      <c r="B5" s="65" t="s">
        <v>28</v>
      </c>
      <c r="C5" s="65" t="s">
        <v>35</v>
      </c>
      <c r="D5" s="61"/>
      <c r="E5" s="61"/>
      <c r="H5" s="29"/>
      <c r="I5" s="29"/>
      <c r="J5" s="29"/>
      <c r="K5" s="29"/>
      <c r="L5" s="29"/>
      <c r="M5" s="29"/>
      <c r="N5" s="29"/>
      <c r="O5" s="29"/>
      <c r="P5" s="29"/>
      <c r="Q5" s="29"/>
    </row>
    <row r="6" spans="1:17" x14ac:dyDescent="0.2">
      <c r="A6" s="136">
        <v>44781</v>
      </c>
      <c r="B6" s="66" t="s">
        <v>5</v>
      </c>
      <c r="C6" s="66" t="s">
        <v>277</v>
      </c>
      <c r="D6" s="61"/>
      <c r="E6" s="67"/>
      <c r="F6" s="29"/>
      <c r="G6" s="29"/>
      <c r="H6" s="29"/>
      <c r="I6" s="29"/>
      <c r="J6" s="29"/>
      <c r="K6" s="29"/>
      <c r="L6" s="29"/>
      <c r="M6" s="29"/>
      <c r="N6" s="29"/>
      <c r="O6" s="29"/>
      <c r="P6" s="29"/>
      <c r="Q6" s="29"/>
    </row>
    <row r="7" spans="1:17" x14ac:dyDescent="0.2">
      <c r="A7" s="61"/>
      <c r="B7" s="61"/>
      <c r="C7" s="61"/>
      <c r="D7" s="61"/>
      <c r="E7" s="144">
        <v>44742</v>
      </c>
    </row>
    <row r="8" spans="1:17" ht="105" x14ac:dyDescent="0.2">
      <c r="A8" s="55" t="s">
        <v>214</v>
      </c>
      <c r="B8" s="68" t="s">
        <v>218</v>
      </c>
      <c r="C8" s="68" t="s">
        <v>385</v>
      </c>
      <c r="D8" s="68" t="s">
        <v>219</v>
      </c>
      <c r="E8" s="68" t="s">
        <v>220</v>
      </c>
    </row>
    <row r="9" spans="1:17" x14ac:dyDescent="0.2">
      <c r="A9" s="137" t="s">
        <v>278</v>
      </c>
      <c r="B9" s="69">
        <v>1045276</v>
      </c>
      <c r="C9" s="69">
        <v>886517</v>
      </c>
      <c r="D9" s="143">
        <f>(E9-F9)/F9</f>
        <v>0.36795348837209307</v>
      </c>
      <c r="E9" s="142">
        <v>294.11</v>
      </c>
      <c r="F9" s="141">
        <v>215</v>
      </c>
    </row>
    <row r="10" spans="1:17" x14ac:dyDescent="0.2">
      <c r="A10" s="137" t="s">
        <v>279</v>
      </c>
      <c r="B10" s="69">
        <v>950650</v>
      </c>
      <c r="C10" s="69">
        <v>793900</v>
      </c>
      <c r="D10" s="143">
        <f t="shared" ref="D10:D19" si="0">(E10-F10)/F10</f>
        <v>-5.3412017167381948E-2</v>
      </c>
      <c r="E10" s="142">
        <v>441.11</v>
      </c>
      <c r="F10" s="141">
        <v>466</v>
      </c>
    </row>
    <row r="11" spans="1:17" x14ac:dyDescent="0.2">
      <c r="A11" s="137" t="s">
        <v>280</v>
      </c>
      <c r="B11" s="69">
        <v>190552</v>
      </c>
      <c r="C11" s="69">
        <v>149773</v>
      </c>
      <c r="D11" s="143">
        <f t="shared" si="0"/>
        <v>0.62077168983718689</v>
      </c>
      <c r="E11" s="142">
        <v>436.02</v>
      </c>
      <c r="F11" s="141">
        <v>269.02</v>
      </c>
    </row>
    <row r="12" spans="1:17" x14ac:dyDescent="0.2">
      <c r="A12" s="137" t="s">
        <v>281</v>
      </c>
      <c r="B12" s="69">
        <v>98092</v>
      </c>
      <c r="C12" s="69">
        <v>98002</v>
      </c>
      <c r="D12" s="143">
        <f t="shared" si="0"/>
        <v>-0.4108983799705449</v>
      </c>
      <c r="E12" s="142">
        <v>16</v>
      </c>
      <c r="F12" s="141">
        <v>27.16</v>
      </c>
    </row>
    <row r="13" spans="1:17" x14ac:dyDescent="0.2">
      <c r="A13" s="137" t="s">
        <v>282</v>
      </c>
      <c r="B13" s="69">
        <v>4928</v>
      </c>
      <c r="C13" s="69">
        <v>4618</v>
      </c>
      <c r="D13" s="143">
        <f t="shared" si="0"/>
        <v>1.0867637745408487</v>
      </c>
      <c r="E13" s="142">
        <v>197.7</v>
      </c>
      <c r="F13" s="141">
        <v>94.74</v>
      </c>
    </row>
    <row r="14" spans="1:17" x14ac:dyDescent="0.2">
      <c r="A14" s="137" t="s">
        <v>283</v>
      </c>
      <c r="B14" s="69">
        <v>16177</v>
      </c>
      <c r="C14" s="69">
        <v>14462</v>
      </c>
      <c r="D14" s="143">
        <f t="shared" si="0"/>
        <v>-0.28228323128579896</v>
      </c>
      <c r="E14" s="142">
        <v>181.69</v>
      </c>
      <c r="F14" s="141">
        <v>253.15</v>
      </c>
    </row>
    <row r="15" spans="1:17" x14ac:dyDescent="0.2">
      <c r="A15" s="137" t="s">
        <v>284</v>
      </c>
      <c r="B15" s="69">
        <v>210665</v>
      </c>
      <c r="C15" s="69">
        <v>208431</v>
      </c>
      <c r="D15" s="143">
        <f t="shared" si="0"/>
        <v>0.34315833275539215</v>
      </c>
      <c r="E15" s="142">
        <v>193.67</v>
      </c>
      <c r="F15" s="141">
        <v>144.19</v>
      </c>
    </row>
    <row r="16" spans="1:17" x14ac:dyDescent="0.2">
      <c r="A16" s="137" t="s">
        <v>285</v>
      </c>
      <c r="B16" s="69">
        <v>2025</v>
      </c>
      <c r="C16" s="69">
        <v>1780</v>
      </c>
      <c r="D16" s="143">
        <f t="shared" si="0"/>
        <v>0.12848177914785866</v>
      </c>
      <c r="E16" s="142">
        <v>102.5</v>
      </c>
      <c r="F16" s="141">
        <v>90.83</v>
      </c>
    </row>
    <row r="17" spans="1:19" x14ac:dyDescent="0.2">
      <c r="A17" s="137" t="s">
        <v>286</v>
      </c>
      <c r="B17" s="69">
        <v>2105</v>
      </c>
      <c r="C17" s="69">
        <v>1927</v>
      </c>
      <c r="D17" s="143">
        <f t="shared" si="0"/>
        <v>-0.38723644020046855</v>
      </c>
      <c r="E17" s="142">
        <v>206.63</v>
      </c>
      <c r="F17" s="141">
        <v>337.21</v>
      </c>
    </row>
    <row r="18" spans="1:19" x14ac:dyDescent="0.2">
      <c r="A18" s="137" t="s">
        <v>287</v>
      </c>
      <c r="B18" s="69">
        <v>1171</v>
      </c>
      <c r="C18" s="69">
        <v>877</v>
      </c>
      <c r="D18" s="143">
        <f t="shared" si="0"/>
        <v>2.2947193807022346E-2</v>
      </c>
      <c r="E18" s="142">
        <v>74</v>
      </c>
      <c r="F18" s="141">
        <v>72.34</v>
      </c>
    </row>
    <row r="19" spans="1:19" x14ac:dyDescent="0.2">
      <c r="A19" s="137" t="s">
        <v>288</v>
      </c>
      <c r="B19" s="69">
        <v>4</v>
      </c>
      <c r="C19" s="69">
        <v>4</v>
      </c>
      <c r="D19" s="143">
        <f t="shared" si="0"/>
        <v>0</v>
      </c>
      <c r="E19" s="142">
        <v>7</v>
      </c>
      <c r="F19" s="141">
        <v>7</v>
      </c>
    </row>
    <row r="20" spans="1:19" x14ac:dyDescent="0.2">
      <c r="A20" s="137" t="s">
        <v>289</v>
      </c>
      <c r="B20" s="69">
        <v>0</v>
      </c>
      <c r="C20" s="69">
        <v>0</v>
      </c>
      <c r="D20" s="69" t="s">
        <v>292</v>
      </c>
      <c r="E20" s="142" t="s">
        <v>292</v>
      </c>
      <c r="F20" s="141" t="s">
        <v>292</v>
      </c>
    </row>
    <row r="21" spans="1:19" customFormat="1" x14ac:dyDescent="0.2"/>
    <row r="22" spans="1:19" customFormat="1" ht="16" x14ac:dyDescent="0.2">
      <c r="A22" s="65" t="s">
        <v>259</v>
      </c>
      <c r="B22" s="131" t="s">
        <v>213</v>
      </c>
      <c r="C22" s="132"/>
      <c r="D22" s="132"/>
      <c r="E22" s="132"/>
      <c r="F22" s="132"/>
      <c r="G22" s="132"/>
      <c r="H22" s="132"/>
      <c r="I22" s="132"/>
      <c r="J22" s="132"/>
      <c r="K22" s="132"/>
      <c r="L22" s="132"/>
      <c r="M22" s="132"/>
      <c r="N22" s="132"/>
      <c r="O22" s="132"/>
      <c r="P22" s="132"/>
      <c r="Q22" s="132"/>
      <c r="R22" s="132"/>
      <c r="S22" s="132"/>
    </row>
    <row r="23" spans="1:19" customFormat="1" ht="30" x14ac:dyDescent="0.2">
      <c r="A23" s="66" t="s">
        <v>260</v>
      </c>
      <c r="B23" s="133" t="s">
        <v>261</v>
      </c>
      <c r="C23" s="135"/>
      <c r="D23" s="129" t="s">
        <v>262</v>
      </c>
      <c r="E23" s="130"/>
      <c r="F23" s="133" t="s">
        <v>263</v>
      </c>
      <c r="G23" s="135"/>
      <c r="H23" s="133" t="s">
        <v>264</v>
      </c>
      <c r="I23" s="135"/>
      <c r="J23" s="133" t="s">
        <v>265</v>
      </c>
      <c r="K23" s="135"/>
      <c r="L23" s="133" t="s">
        <v>266</v>
      </c>
      <c r="M23" s="135"/>
      <c r="N23" s="129" t="s">
        <v>267</v>
      </c>
      <c r="O23" s="130"/>
      <c r="P23" s="129" t="s">
        <v>268</v>
      </c>
      <c r="Q23" s="130"/>
      <c r="R23" s="129" t="s">
        <v>269</v>
      </c>
      <c r="S23" s="130"/>
    </row>
    <row r="24" spans="1:19" customFormat="1" ht="75" x14ac:dyDescent="0.2">
      <c r="A24" s="55" t="s">
        <v>214</v>
      </c>
      <c r="B24" s="56" t="s">
        <v>273</v>
      </c>
      <c r="C24" s="56" t="s">
        <v>272</v>
      </c>
      <c r="D24" s="56" t="s">
        <v>273</v>
      </c>
      <c r="E24" s="56" t="s">
        <v>272</v>
      </c>
      <c r="F24" s="56" t="s">
        <v>273</v>
      </c>
      <c r="G24" s="56" t="s">
        <v>272</v>
      </c>
      <c r="H24" s="56" t="s">
        <v>273</v>
      </c>
      <c r="I24" s="56" t="s">
        <v>272</v>
      </c>
      <c r="J24" s="56" t="s">
        <v>273</v>
      </c>
      <c r="K24" s="56" t="s">
        <v>272</v>
      </c>
      <c r="L24" s="56" t="s">
        <v>273</v>
      </c>
      <c r="M24" s="56" t="s">
        <v>272</v>
      </c>
      <c r="N24" s="56" t="s">
        <v>273</v>
      </c>
      <c r="O24" s="56" t="s">
        <v>272</v>
      </c>
      <c r="P24" s="56" t="s">
        <v>273</v>
      </c>
      <c r="Q24" s="56" t="s">
        <v>272</v>
      </c>
      <c r="R24" s="56" t="s">
        <v>273</v>
      </c>
      <c r="S24" s="56" t="s">
        <v>272</v>
      </c>
    </row>
    <row r="25" spans="1:19" customFormat="1" x14ac:dyDescent="0.2">
      <c r="A25" s="139" t="s">
        <v>278</v>
      </c>
      <c r="B25" s="57">
        <v>452075</v>
      </c>
      <c r="C25" s="199">
        <v>-1.4604108767914556E-2</v>
      </c>
      <c r="D25" s="57">
        <v>93677</v>
      </c>
      <c r="E25" s="199">
        <v>3.2025962380169526E-5</v>
      </c>
      <c r="F25" s="57">
        <v>89234</v>
      </c>
      <c r="G25" s="199">
        <v>0</v>
      </c>
      <c r="H25" s="57">
        <v>190</v>
      </c>
      <c r="I25" s="199">
        <v>0</v>
      </c>
      <c r="J25" s="57">
        <v>5994</v>
      </c>
      <c r="K25" s="199">
        <v>-1.6680567139282736E-4</v>
      </c>
      <c r="L25" s="57">
        <v>50751</v>
      </c>
      <c r="M25" s="199">
        <v>1.9704433497536946E-5</v>
      </c>
      <c r="N25" s="57"/>
      <c r="O25" s="199"/>
      <c r="P25" s="57"/>
      <c r="Q25" s="57"/>
      <c r="R25" s="57">
        <v>353355</v>
      </c>
      <c r="S25" s="199">
        <v>0.88055817220953814</v>
      </c>
    </row>
    <row r="26" spans="1:19" customFormat="1" x14ac:dyDescent="0.2">
      <c r="A26" s="139" t="s">
        <v>279</v>
      </c>
      <c r="B26" s="57">
        <v>429340</v>
      </c>
      <c r="C26" s="199">
        <v>-7.430286160803044E-3</v>
      </c>
      <c r="D26" s="57">
        <v>85818</v>
      </c>
      <c r="E26" s="199">
        <v>0</v>
      </c>
      <c r="F26" s="57">
        <v>89128</v>
      </c>
      <c r="G26" s="199">
        <v>0</v>
      </c>
      <c r="H26" s="57">
        <v>94</v>
      </c>
      <c r="I26" s="199">
        <v>1.0752688172043012E-2</v>
      </c>
      <c r="J26" s="57">
        <v>4413</v>
      </c>
      <c r="K26" s="199">
        <v>0</v>
      </c>
      <c r="L26" s="57">
        <v>50780</v>
      </c>
      <c r="M26" s="199">
        <v>0</v>
      </c>
      <c r="N26" s="57"/>
      <c r="O26" s="199"/>
      <c r="P26" s="57"/>
      <c r="Q26" s="57"/>
      <c r="R26" s="57">
        <v>291077</v>
      </c>
      <c r="S26" s="199">
        <v>1.2200298976463231</v>
      </c>
    </row>
    <row r="27" spans="1:19" customFormat="1" x14ac:dyDescent="0.2">
      <c r="A27" s="139" t="s">
        <v>280</v>
      </c>
      <c r="B27" s="57">
        <v>138164</v>
      </c>
      <c r="C27" s="199">
        <v>-3.5699089132331836E-3</v>
      </c>
      <c r="D27" s="57">
        <v>389</v>
      </c>
      <c r="E27" s="199">
        <v>3.7333333333333336E-2</v>
      </c>
      <c r="F27" s="57">
        <v>54</v>
      </c>
      <c r="G27" s="199">
        <v>0</v>
      </c>
      <c r="H27" s="57">
        <v>11</v>
      </c>
      <c r="I27" s="199">
        <v>0</v>
      </c>
      <c r="J27" s="57">
        <v>1049</v>
      </c>
      <c r="K27" s="199">
        <v>0</v>
      </c>
      <c r="L27" s="57">
        <v>91</v>
      </c>
      <c r="M27" s="199">
        <v>4.5977011494252873E-2</v>
      </c>
      <c r="N27" s="57"/>
      <c r="O27" s="199"/>
      <c r="P27" s="57"/>
      <c r="Q27" s="57"/>
      <c r="R27" s="57">
        <v>50794</v>
      </c>
      <c r="S27" s="199">
        <v>4.3254351016984689</v>
      </c>
    </row>
    <row r="28" spans="1:19" customFormat="1" x14ac:dyDescent="0.2">
      <c r="A28" s="139" t="s">
        <v>281</v>
      </c>
      <c r="B28" s="57">
        <v>136</v>
      </c>
      <c r="C28" s="199">
        <v>-0.12258064516129032</v>
      </c>
      <c r="D28" s="57">
        <v>21</v>
      </c>
      <c r="E28" s="199">
        <v>0.05</v>
      </c>
      <c r="F28" s="57">
        <v>80171</v>
      </c>
      <c r="G28" s="199">
        <v>0</v>
      </c>
      <c r="H28" s="57">
        <v>4</v>
      </c>
      <c r="I28" s="199">
        <v>0</v>
      </c>
      <c r="J28" s="57">
        <v>409</v>
      </c>
      <c r="K28" s="199">
        <v>0</v>
      </c>
      <c r="L28" s="57">
        <v>16878</v>
      </c>
      <c r="M28" s="199">
        <v>0</v>
      </c>
      <c r="N28" s="57"/>
      <c r="O28" s="199"/>
      <c r="P28" s="57"/>
      <c r="Q28" s="57"/>
      <c r="R28" s="57">
        <v>473</v>
      </c>
      <c r="S28" s="199">
        <v>0.29589041095890412</v>
      </c>
    </row>
    <row r="29" spans="1:19" customFormat="1" x14ac:dyDescent="0.2">
      <c r="A29" s="139" t="s">
        <v>282</v>
      </c>
      <c r="B29" s="57">
        <v>1227</v>
      </c>
      <c r="C29" s="199">
        <v>-5.3240740740740741E-2</v>
      </c>
      <c r="D29" s="57">
        <v>327</v>
      </c>
      <c r="E29" s="199">
        <v>0</v>
      </c>
      <c r="F29" s="57">
        <v>298</v>
      </c>
      <c r="G29" s="199">
        <v>0</v>
      </c>
      <c r="H29" s="57">
        <v>56</v>
      </c>
      <c r="I29" s="199">
        <v>0</v>
      </c>
      <c r="J29" s="57">
        <v>801</v>
      </c>
      <c r="K29" s="199">
        <v>6.2814070351758797E-3</v>
      </c>
      <c r="L29" s="57">
        <v>393</v>
      </c>
      <c r="M29" s="199">
        <v>2.5510204081632651E-3</v>
      </c>
      <c r="N29" s="57"/>
      <c r="O29" s="199"/>
      <c r="P29" s="57"/>
      <c r="Q29" s="57"/>
      <c r="R29" s="57">
        <v>1826</v>
      </c>
      <c r="S29" s="199">
        <v>0.25671025464556091</v>
      </c>
    </row>
    <row r="30" spans="1:19" customFormat="1" x14ac:dyDescent="0.2">
      <c r="A30" s="139" t="s">
        <v>283</v>
      </c>
      <c r="B30" s="57">
        <v>2648</v>
      </c>
      <c r="C30" s="199">
        <v>-0.29835718071012191</v>
      </c>
      <c r="D30" s="57">
        <v>1788</v>
      </c>
      <c r="E30" s="199">
        <v>5.0590219224283303E-3</v>
      </c>
      <c r="F30" s="57">
        <v>39</v>
      </c>
      <c r="G30" s="199">
        <v>0</v>
      </c>
      <c r="H30" s="57">
        <v>90</v>
      </c>
      <c r="I30" s="199">
        <v>0</v>
      </c>
      <c r="J30" s="57">
        <v>246</v>
      </c>
      <c r="K30" s="199">
        <v>2.5000000000000001E-2</v>
      </c>
      <c r="L30" s="57">
        <v>78</v>
      </c>
      <c r="M30" s="199">
        <v>0</v>
      </c>
      <c r="N30" s="57"/>
      <c r="O30" s="199"/>
      <c r="P30" s="57"/>
      <c r="Q30" s="57"/>
      <c r="R30" s="57">
        <v>11288</v>
      </c>
      <c r="S30" s="199">
        <v>0.33396360198534625</v>
      </c>
    </row>
    <row r="31" spans="1:19" customFormat="1" x14ac:dyDescent="0.2">
      <c r="A31" s="139" t="s">
        <v>284</v>
      </c>
      <c r="B31" s="57">
        <v>8027</v>
      </c>
      <c r="C31" s="199">
        <v>-5.9629803186504217E-2</v>
      </c>
      <c r="D31" s="57">
        <v>57313</v>
      </c>
      <c r="E31" s="199">
        <v>3.4897314651637558E-5</v>
      </c>
      <c r="F31" s="57">
        <v>88477</v>
      </c>
      <c r="G31" s="199">
        <v>0</v>
      </c>
      <c r="H31" s="57">
        <v>44</v>
      </c>
      <c r="I31" s="199">
        <v>2.3255813953488372E-2</v>
      </c>
      <c r="J31" s="57">
        <v>3059</v>
      </c>
      <c r="K31" s="199">
        <v>-3.2679738562091501E-4</v>
      </c>
      <c r="L31" s="57">
        <v>47705</v>
      </c>
      <c r="M31" s="199">
        <v>0</v>
      </c>
      <c r="N31" s="57"/>
      <c r="O31" s="199"/>
      <c r="P31" s="57"/>
      <c r="Q31" s="57"/>
      <c r="R31" s="57">
        <v>6040</v>
      </c>
      <c r="S31" s="199">
        <v>0.83085783570779026</v>
      </c>
    </row>
    <row r="32" spans="1:19" customFormat="1" x14ac:dyDescent="0.2">
      <c r="A32" s="139" t="s">
        <v>285</v>
      </c>
      <c r="B32" s="57">
        <v>530</v>
      </c>
      <c r="C32" s="199">
        <v>-2.5735294117647058E-2</v>
      </c>
      <c r="D32" s="57">
        <v>103</v>
      </c>
      <c r="E32" s="199">
        <v>0</v>
      </c>
      <c r="F32" s="57">
        <v>25</v>
      </c>
      <c r="G32" s="199">
        <v>0</v>
      </c>
      <c r="H32" s="57">
        <v>72</v>
      </c>
      <c r="I32" s="199">
        <v>0</v>
      </c>
      <c r="J32" s="57">
        <v>170</v>
      </c>
      <c r="K32" s="199">
        <v>0</v>
      </c>
      <c r="L32" s="57">
        <v>173</v>
      </c>
      <c r="M32" s="199">
        <v>5.8139534883720929E-3</v>
      </c>
      <c r="N32" s="57"/>
      <c r="O32" s="199"/>
      <c r="P32" s="57"/>
      <c r="Q32" s="57"/>
      <c r="R32" s="57">
        <v>952</v>
      </c>
      <c r="S32" s="199">
        <v>0.37175792507204614</v>
      </c>
    </row>
    <row r="33" spans="1:19" customFormat="1" x14ac:dyDescent="0.2">
      <c r="A33" s="139" t="s">
        <v>286</v>
      </c>
      <c r="B33" s="57">
        <v>710</v>
      </c>
      <c r="C33" s="199">
        <v>-6.4558629776021087E-2</v>
      </c>
      <c r="D33" s="57">
        <v>218</v>
      </c>
      <c r="E33" s="199">
        <v>0</v>
      </c>
      <c r="F33" s="57">
        <v>30</v>
      </c>
      <c r="G33" s="199">
        <v>0</v>
      </c>
      <c r="H33" s="57">
        <v>76</v>
      </c>
      <c r="I33" s="199">
        <v>0</v>
      </c>
      <c r="J33" s="57">
        <v>95</v>
      </c>
      <c r="K33" s="199">
        <v>1.0638297872340425E-2</v>
      </c>
      <c r="L33" s="57">
        <v>73</v>
      </c>
      <c r="M33" s="199">
        <v>0</v>
      </c>
      <c r="N33" s="57"/>
      <c r="O33" s="199"/>
      <c r="P33" s="57"/>
      <c r="Q33" s="57"/>
      <c r="R33" s="57">
        <v>903</v>
      </c>
      <c r="S33" s="199">
        <v>0.33382570162481534</v>
      </c>
    </row>
    <row r="34" spans="1:19" customFormat="1" x14ac:dyDescent="0.2">
      <c r="A34" s="139" t="s">
        <v>287</v>
      </c>
      <c r="B34" s="57">
        <v>282</v>
      </c>
      <c r="C34" s="199">
        <v>0</v>
      </c>
      <c r="D34" s="57">
        <v>105</v>
      </c>
      <c r="E34" s="199">
        <v>0</v>
      </c>
      <c r="F34" s="57">
        <v>70</v>
      </c>
      <c r="G34" s="199">
        <v>0</v>
      </c>
      <c r="H34" s="57">
        <v>29</v>
      </c>
      <c r="I34" s="199">
        <v>0</v>
      </c>
      <c r="J34" s="57">
        <v>91</v>
      </c>
      <c r="K34" s="199">
        <v>0</v>
      </c>
      <c r="L34" s="57">
        <v>88</v>
      </c>
      <c r="M34" s="199">
        <v>0</v>
      </c>
      <c r="N34" s="57"/>
      <c r="O34" s="199"/>
      <c r="P34" s="57"/>
      <c r="Q34" s="57"/>
      <c r="R34" s="57">
        <v>506</v>
      </c>
      <c r="S34" s="199">
        <v>294</v>
      </c>
    </row>
    <row r="35" spans="1:19" customFormat="1" x14ac:dyDescent="0.2">
      <c r="A35" s="139" t="s">
        <v>288</v>
      </c>
      <c r="B35" s="57">
        <v>2</v>
      </c>
      <c r="C35" s="199">
        <v>0</v>
      </c>
      <c r="D35" s="57">
        <v>0</v>
      </c>
      <c r="E35" s="199">
        <v>0</v>
      </c>
      <c r="F35" s="57">
        <v>0</v>
      </c>
      <c r="G35" s="199">
        <v>0</v>
      </c>
      <c r="H35" s="57">
        <v>0</v>
      </c>
      <c r="I35" s="199">
        <v>0</v>
      </c>
      <c r="J35" s="57">
        <v>2</v>
      </c>
      <c r="K35" s="199">
        <v>0</v>
      </c>
      <c r="L35" s="57">
        <v>0</v>
      </c>
      <c r="M35" s="199">
        <v>0</v>
      </c>
      <c r="N35" s="57"/>
      <c r="O35" s="199"/>
      <c r="P35" s="57"/>
      <c r="Q35" s="57"/>
      <c r="R35" s="57">
        <v>0</v>
      </c>
      <c r="S35" s="199">
        <v>0</v>
      </c>
    </row>
    <row r="36" spans="1:19" customFormat="1" x14ac:dyDescent="0.2">
      <c r="A36" s="139" t="s">
        <v>289</v>
      </c>
      <c r="B36" s="57"/>
      <c r="C36" s="57"/>
      <c r="D36" s="57"/>
      <c r="E36" s="57"/>
      <c r="F36" s="57"/>
      <c r="G36" s="57"/>
      <c r="H36" s="57"/>
      <c r="I36" s="57"/>
      <c r="J36" s="57"/>
      <c r="K36" s="199"/>
      <c r="L36" s="57"/>
      <c r="M36" s="57"/>
      <c r="N36" s="57"/>
      <c r="O36" s="57"/>
      <c r="P36" s="57"/>
      <c r="Q36" s="57"/>
      <c r="R36" s="57"/>
      <c r="S36" s="57"/>
    </row>
    <row r="37" spans="1:19" x14ac:dyDescent="0.2">
      <c r="A37" s="58" t="s">
        <v>215</v>
      </c>
      <c r="B37" s="59"/>
      <c r="C37" s="59"/>
      <c r="D37" s="59"/>
      <c r="E37" s="59"/>
      <c r="F37" s="59"/>
      <c r="G37" s="59"/>
      <c r="H37" s="59"/>
      <c r="I37" s="59"/>
      <c r="J37" s="59"/>
      <c r="K37" s="59"/>
      <c r="L37" s="59"/>
      <c r="M37" s="59"/>
      <c r="N37" s="59"/>
      <c r="O37" s="59"/>
      <c r="P37" s="59"/>
      <c r="Q37" s="59"/>
    </row>
    <row r="38" spans="1:19" x14ac:dyDescent="0.2">
      <c r="A38" s="60" t="s">
        <v>216</v>
      </c>
      <c r="B38" s="59"/>
      <c r="C38" s="59"/>
      <c r="D38" s="59"/>
      <c r="E38" s="59"/>
      <c r="F38" s="59"/>
      <c r="G38" s="59"/>
      <c r="H38" s="61"/>
      <c r="I38" s="61"/>
      <c r="J38" s="61"/>
      <c r="K38" s="61"/>
      <c r="L38" s="61"/>
      <c r="M38" s="61"/>
      <c r="N38" s="61"/>
      <c r="O38" s="61"/>
      <c r="P38" s="61"/>
      <c r="Q38" s="61"/>
    </row>
    <row r="39" spans="1:19" x14ac:dyDescent="0.2">
      <c r="A39" s="62" t="s">
        <v>34</v>
      </c>
      <c r="B39" s="59"/>
      <c r="C39" s="59"/>
      <c r="D39" s="59"/>
      <c r="E39" s="59"/>
      <c r="F39" s="59"/>
      <c r="G39" s="59"/>
      <c r="H39" s="61"/>
      <c r="I39" s="61"/>
      <c r="J39" s="61"/>
      <c r="K39" s="61"/>
      <c r="L39" s="61"/>
      <c r="M39" s="61"/>
      <c r="N39" s="61"/>
      <c r="O39" s="61"/>
      <c r="P39" s="61"/>
      <c r="Q39" s="61"/>
    </row>
    <row r="40" spans="1:19" x14ac:dyDescent="0.2">
      <c r="A40" s="62" t="s">
        <v>271</v>
      </c>
      <c r="B40" s="59"/>
      <c r="C40" s="59"/>
      <c r="D40" s="59"/>
      <c r="E40" s="59"/>
      <c r="F40" s="59"/>
      <c r="G40" s="59"/>
      <c r="H40" s="61"/>
      <c r="I40" s="61"/>
      <c r="J40" s="61"/>
      <c r="K40" s="61"/>
      <c r="L40" s="61"/>
      <c r="M40" s="61"/>
      <c r="N40" s="61"/>
      <c r="O40" s="61"/>
      <c r="P40" s="61"/>
      <c r="Q40" s="61"/>
    </row>
    <row r="41" spans="1:19" x14ac:dyDescent="0.2">
      <c r="A41" s="62" t="s">
        <v>203</v>
      </c>
      <c r="B41" s="59"/>
      <c r="C41" s="59"/>
      <c r="D41" s="59"/>
      <c r="E41" s="59"/>
      <c r="F41" s="59"/>
      <c r="G41" s="59"/>
      <c r="H41" s="61"/>
      <c r="I41" s="61"/>
      <c r="J41" s="61"/>
      <c r="K41" s="61"/>
      <c r="L41" s="61"/>
      <c r="M41" s="61"/>
      <c r="N41" s="61"/>
      <c r="O41" s="61"/>
      <c r="P41" s="61"/>
      <c r="Q41" s="61"/>
    </row>
    <row r="42" spans="1:19" x14ac:dyDescent="0.2">
      <c r="A42" s="62" t="s">
        <v>217</v>
      </c>
      <c r="B42" s="59"/>
      <c r="C42" s="59"/>
      <c r="D42" s="59"/>
      <c r="E42" s="59"/>
      <c r="F42" s="59"/>
      <c r="G42" s="59"/>
      <c r="H42" s="61"/>
      <c r="I42" s="61"/>
      <c r="J42" s="61"/>
      <c r="K42" s="61"/>
      <c r="L42" s="61"/>
      <c r="M42" s="61"/>
      <c r="N42" s="61"/>
      <c r="O42" s="61"/>
      <c r="P42" s="61"/>
      <c r="Q42" s="61"/>
    </row>
    <row r="43" spans="1:19" x14ac:dyDescent="0.2">
      <c r="A43" s="62" t="s">
        <v>275</v>
      </c>
      <c r="B43" s="59"/>
      <c r="C43" s="59"/>
      <c r="D43" s="59"/>
      <c r="E43" s="59"/>
      <c r="F43" s="59"/>
      <c r="G43" s="59"/>
      <c r="H43" s="61"/>
      <c r="I43" s="61"/>
      <c r="J43" s="61"/>
      <c r="K43" s="61"/>
      <c r="L43" s="61"/>
      <c r="M43" s="61"/>
      <c r="N43" s="61"/>
      <c r="O43" s="61"/>
      <c r="P43" s="61"/>
      <c r="Q43" s="61"/>
    </row>
    <row r="44" spans="1:19" x14ac:dyDescent="0.2">
      <c r="A44" s="124" t="s">
        <v>274</v>
      </c>
      <c r="B44" s="59"/>
      <c r="C44" s="59"/>
      <c r="D44" s="59"/>
      <c r="E44" s="59"/>
      <c r="F44" s="59"/>
      <c r="G44" s="59"/>
      <c r="H44" s="61"/>
      <c r="I44" s="61"/>
      <c r="J44" s="61"/>
      <c r="K44" s="61"/>
      <c r="L44" s="61"/>
      <c r="M44" s="61"/>
      <c r="N44" s="61"/>
      <c r="O44" s="61"/>
      <c r="P44" s="61"/>
      <c r="Q44" s="61"/>
    </row>
    <row r="45" spans="1:19" x14ac:dyDescent="0.2">
      <c r="A45" s="62" t="s">
        <v>270</v>
      </c>
      <c r="B45" s="31"/>
      <c r="C45" s="31"/>
      <c r="D45" s="31"/>
      <c r="E45" s="31"/>
      <c r="F45" s="31"/>
      <c r="G45" s="31"/>
    </row>
    <row r="46" spans="1:19" x14ac:dyDescent="0.2">
      <c r="A46" s="32"/>
      <c r="B46" s="31"/>
      <c r="C46" s="31"/>
      <c r="D46" s="31"/>
      <c r="E46" s="31"/>
      <c r="F46" s="31"/>
      <c r="G46" s="31"/>
    </row>
    <row r="47" spans="1:19" s="27" customFormat="1" ht="16" x14ac:dyDescent="0.2">
      <c r="A47" s="63" t="s">
        <v>177</v>
      </c>
      <c r="B47" s="64"/>
      <c r="C47" s="64"/>
      <c r="D47" s="64"/>
      <c r="E47" s="64"/>
      <c r="F47" s="64"/>
      <c r="G47" s="64"/>
      <c r="H47" s="64"/>
      <c r="I47" s="64"/>
      <c r="J47" s="64"/>
      <c r="K47" s="64"/>
      <c r="L47" s="64"/>
      <c r="M47" s="64"/>
      <c r="N47" s="64"/>
      <c r="O47" s="64"/>
      <c r="P47" s="64"/>
    </row>
    <row r="48" spans="1:19" ht="45" x14ac:dyDescent="0.2">
      <c r="A48" s="71" t="s">
        <v>27</v>
      </c>
      <c r="B48" s="65" t="s">
        <v>28</v>
      </c>
      <c r="C48" s="65" t="s">
        <v>221</v>
      </c>
      <c r="D48" s="61"/>
      <c r="E48" s="61"/>
      <c r="F48" s="61"/>
      <c r="G48" s="61"/>
      <c r="H48" s="61"/>
      <c r="I48" s="61"/>
      <c r="J48" s="59"/>
      <c r="K48" s="59"/>
      <c r="L48" s="59"/>
      <c r="M48" s="59"/>
      <c r="N48" s="59"/>
      <c r="O48" s="59"/>
      <c r="P48" s="59"/>
      <c r="Q48" s="31"/>
      <c r="R48" s="29"/>
    </row>
    <row r="49" spans="1:16" x14ac:dyDescent="0.2">
      <c r="A49" s="138">
        <f>A6</f>
        <v>44781</v>
      </c>
      <c r="B49" s="138" t="str">
        <f>B6</f>
        <v>Physics</v>
      </c>
      <c r="C49" s="57" t="s">
        <v>290</v>
      </c>
      <c r="D49" s="61"/>
      <c r="E49" s="61"/>
      <c r="F49" s="61"/>
      <c r="G49" s="61"/>
      <c r="H49" s="61"/>
      <c r="I49" s="61"/>
      <c r="J49" s="59"/>
      <c r="K49" s="59"/>
      <c r="L49" s="59"/>
      <c r="M49" s="59"/>
      <c r="N49" s="59"/>
      <c r="O49" s="59"/>
      <c r="P49" s="59"/>
    </row>
    <row r="50" spans="1:16" x14ac:dyDescent="0.2">
      <c r="A50" s="61"/>
      <c r="B50" s="61"/>
      <c r="C50" s="133" t="s">
        <v>69</v>
      </c>
      <c r="D50" s="134"/>
      <c r="E50" s="134"/>
      <c r="F50" s="134"/>
      <c r="G50" s="135"/>
      <c r="H50" s="133" t="s">
        <v>209</v>
      </c>
      <c r="I50" s="134"/>
      <c r="J50" s="134"/>
      <c r="K50" s="134"/>
      <c r="L50" s="134"/>
      <c r="M50" s="134"/>
      <c r="N50" s="134"/>
      <c r="O50" s="134"/>
      <c r="P50" s="135"/>
    </row>
    <row r="51" spans="1:16" ht="75" x14ac:dyDescent="0.2">
      <c r="A51" s="55" t="s">
        <v>70</v>
      </c>
      <c r="B51" s="55" t="s">
        <v>71</v>
      </c>
      <c r="C51" s="56" t="s">
        <v>222</v>
      </c>
      <c r="D51" s="56" t="s">
        <v>223</v>
      </c>
      <c r="E51" s="56" t="s">
        <v>224</v>
      </c>
      <c r="F51" s="56" t="s">
        <v>225</v>
      </c>
      <c r="G51" s="72" t="s">
        <v>226</v>
      </c>
      <c r="H51" s="56" t="s">
        <v>227</v>
      </c>
      <c r="I51" s="56" t="s">
        <v>196</v>
      </c>
      <c r="J51" s="72" t="s">
        <v>228</v>
      </c>
      <c r="K51" s="56" t="s">
        <v>229</v>
      </c>
      <c r="L51" s="56" t="s">
        <v>197</v>
      </c>
      <c r="M51" s="72" t="s">
        <v>230</v>
      </c>
      <c r="N51" s="56" t="s">
        <v>231</v>
      </c>
      <c r="O51" s="56" t="s">
        <v>198</v>
      </c>
      <c r="P51" s="72" t="s">
        <v>232</v>
      </c>
    </row>
    <row r="52" spans="1:16" s="31" customFormat="1" x14ac:dyDescent="0.2">
      <c r="A52" s="73"/>
      <c r="B52" s="137" t="s">
        <v>278</v>
      </c>
      <c r="C52" s="57">
        <f>B9</f>
        <v>1045276</v>
      </c>
      <c r="D52" s="207">
        <f>'2(Products)'!$E$65*('1(Data)'!E52/'1(Data)'!$E$65)</f>
        <v>142.17727928447781</v>
      </c>
      <c r="E52" s="73">
        <v>3510</v>
      </c>
      <c r="F52" s="200">
        <v>59964</v>
      </c>
      <c r="G52" s="57" t="s">
        <v>292</v>
      </c>
      <c r="H52" s="73">
        <v>2607</v>
      </c>
      <c r="I52" s="200">
        <v>10237</v>
      </c>
      <c r="J52" s="57" t="s">
        <v>292</v>
      </c>
      <c r="K52" s="57" t="s">
        <v>292</v>
      </c>
      <c r="L52" s="200">
        <v>17295</v>
      </c>
      <c r="M52" s="208" t="s">
        <v>292</v>
      </c>
      <c r="N52" s="200">
        <v>31</v>
      </c>
      <c r="O52" s="57" t="s">
        <v>292</v>
      </c>
      <c r="P52" s="208" t="s">
        <v>292</v>
      </c>
    </row>
    <row r="53" spans="1:16" s="31" customFormat="1" x14ac:dyDescent="0.2">
      <c r="A53" s="73"/>
      <c r="B53" s="137" t="s">
        <v>279</v>
      </c>
      <c r="C53" s="57">
        <f t="shared" ref="C53:C63" si="1">B10</f>
        <v>950650</v>
      </c>
      <c r="D53" s="207">
        <f>'2(Products)'!$E$65*('1(Data)'!E53/'1(Data)'!$E$65)</f>
        <v>81.53927726485864</v>
      </c>
      <c r="E53" s="73">
        <v>2013</v>
      </c>
      <c r="F53" s="57">
        <v>31030</v>
      </c>
      <c r="G53" s="57" t="s">
        <v>292</v>
      </c>
      <c r="H53" s="73">
        <v>312</v>
      </c>
      <c r="I53" s="200">
        <v>2019</v>
      </c>
      <c r="J53" s="57" t="s">
        <v>292</v>
      </c>
      <c r="K53" s="57" t="s">
        <v>292</v>
      </c>
      <c r="L53" s="200">
        <v>802</v>
      </c>
      <c r="M53" s="209" t="s">
        <v>292</v>
      </c>
      <c r="N53" s="200">
        <v>9</v>
      </c>
      <c r="O53" s="57" t="s">
        <v>292</v>
      </c>
      <c r="P53" s="209" t="s">
        <v>292</v>
      </c>
    </row>
    <row r="54" spans="1:16" s="31" customFormat="1" x14ac:dyDescent="0.2">
      <c r="A54" s="73"/>
      <c r="B54" s="137" t="s">
        <v>280</v>
      </c>
      <c r="C54" s="57">
        <f t="shared" si="1"/>
        <v>190552</v>
      </c>
      <c r="D54" s="207">
        <f>'2(Products)'!$E$65*('1(Data)'!E54/'1(Data)'!$E$65)</f>
        <v>33.012673110213505</v>
      </c>
      <c r="E54" s="73">
        <v>815</v>
      </c>
      <c r="F54" s="57">
        <v>105481</v>
      </c>
      <c r="G54" s="57" t="s">
        <v>292</v>
      </c>
      <c r="H54" s="73">
        <v>421</v>
      </c>
      <c r="I54" s="200">
        <v>2908</v>
      </c>
      <c r="J54" s="57" t="s">
        <v>292</v>
      </c>
      <c r="K54" s="57" t="s">
        <v>292</v>
      </c>
      <c r="L54" s="200">
        <v>35471</v>
      </c>
      <c r="M54" s="209" t="s">
        <v>292</v>
      </c>
      <c r="N54" s="200">
        <v>1</v>
      </c>
      <c r="O54" s="57" t="s">
        <v>292</v>
      </c>
      <c r="P54" s="209" t="s">
        <v>292</v>
      </c>
    </row>
    <row r="55" spans="1:16" s="31" customFormat="1" x14ac:dyDescent="0.2">
      <c r="A55" s="73"/>
      <c r="B55" s="137" t="s">
        <v>281</v>
      </c>
      <c r="C55" s="57">
        <f t="shared" si="1"/>
        <v>98092</v>
      </c>
      <c r="D55" s="207">
        <f>'2(Products)'!$E$65*('1(Data)'!E55/'1(Data)'!$E$65)</f>
        <v>5.4278505481823434</v>
      </c>
      <c r="E55" s="73">
        <v>134</v>
      </c>
      <c r="F55" s="57">
        <v>3379</v>
      </c>
      <c r="G55" s="57" t="s">
        <v>292</v>
      </c>
      <c r="H55" s="73">
        <v>21</v>
      </c>
      <c r="I55" s="200">
        <v>120</v>
      </c>
      <c r="J55" s="57" t="s">
        <v>292</v>
      </c>
      <c r="K55" s="57" t="s">
        <v>292</v>
      </c>
      <c r="L55" s="200">
        <v>0</v>
      </c>
      <c r="M55" s="209" t="s">
        <v>292</v>
      </c>
      <c r="N55" s="200">
        <v>0</v>
      </c>
      <c r="O55" s="57" t="s">
        <v>292</v>
      </c>
      <c r="P55" s="209" t="s">
        <v>292</v>
      </c>
    </row>
    <row r="56" spans="1:16" s="31" customFormat="1" x14ac:dyDescent="0.2">
      <c r="A56" s="73"/>
      <c r="B56" s="137" t="s">
        <v>282</v>
      </c>
      <c r="C56" s="57">
        <f t="shared" si="1"/>
        <v>4928</v>
      </c>
      <c r="D56" s="207">
        <f>'2(Products)'!$E$65*('1(Data)'!E56/'1(Data)'!$E$65)</f>
        <v>7.5746869590305828</v>
      </c>
      <c r="E56" s="73">
        <v>187</v>
      </c>
      <c r="F56" s="57">
        <v>31101</v>
      </c>
      <c r="G56" s="57" t="s">
        <v>292</v>
      </c>
      <c r="H56" s="73">
        <v>524</v>
      </c>
      <c r="I56" s="200">
        <v>6283</v>
      </c>
      <c r="J56" s="57" t="s">
        <v>292</v>
      </c>
      <c r="K56" s="57" t="s">
        <v>292</v>
      </c>
      <c r="L56" s="200">
        <v>7941</v>
      </c>
      <c r="M56" s="209" t="s">
        <v>292</v>
      </c>
      <c r="N56" s="200">
        <v>13</v>
      </c>
      <c r="O56" s="57" t="s">
        <v>292</v>
      </c>
      <c r="P56" s="209" t="s">
        <v>292</v>
      </c>
    </row>
    <row r="57" spans="1:16" s="31" customFormat="1" x14ac:dyDescent="0.2">
      <c r="A57" s="73"/>
      <c r="B57" s="137" t="s">
        <v>283</v>
      </c>
      <c r="C57" s="57">
        <f t="shared" si="1"/>
        <v>16177</v>
      </c>
      <c r="D57" s="207">
        <f>'2(Products)'!$E$65*('1(Data)'!E57/'1(Data)'!$E$65)</f>
        <v>90.207635603000583</v>
      </c>
      <c r="E57" s="73">
        <v>2227</v>
      </c>
      <c r="F57" s="57">
        <v>11907</v>
      </c>
      <c r="G57" s="57" t="s">
        <v>292</v>
      </c>
      <c r="H57" s="73">
        <v>725</v>
      </c>
      <c r="I57" s="200">
        <v>1631</v>
      </c>
      <c r="J57" s="57" t="s">
        <v>292</v>
      </c>
      <c r="K57" s="57" t="s">
        <v>292</v>
      </c>
      <c r="L57" s="200">
        <v>98</v>
      </c>
      <c r="M57" s="209" t="s">
        <v>292</v>
      </c>
      <c r="N57" s="200">
        <v>6</v>
      </c>
      <c r="O57" s="57" t="s">
        <v>292</v>
      </c>
      <c r="P57" s="209" t="s">
        <v>292</v>
      </c>
    </row>
    <row r="58" spans="1:16" s="31" customFormat="1" x14ac:dyDescent="0.2">
      <c r="A58" s="73"/>
      <c r="B58" s="137" t="s">
        <v>2825</v>
      </c>
      <c r="C58" s="57">
        <f t="shared" si="1"/>
        <v>210665</v>
      </c>
      <c r="D58" s="207">
        <f>'2(Products)'!$E$65*('1(Data)'!E58/'1(Data)'!$E$65)</f>
        <v>55.817746682054249</v>
      </c>
      <c r="E58" s="73">
        <v>1378</v>
      </c>
      <c r="F58" s="57">
        <v>213971</v>
      </c>
      <c r="G58" s="57" t="s">
        <v>292</v>
      </c>
      <c r="H58" s="73">
        <v>450</v>
      </c>
      <c r="I58" s="200">
        <v>1216</v>
      </c>
      <c r="J58" s="57" t="s">
        <v>292</v>
      </c>
      <c r="K58" s="57" t="s">
        <v>292</v>
      </c>
      <c r="L58" s="200">
        <v>3</v>
      </c>
      <c r="M58" s="209" t="s">
        <v>292</v>
      </c>
      <c r="N58" s="200">
        <v>4</v>
      </c>
      <c r="O58" s="57" t="s">
        <v>292</v>
      </c>
      <c r="P58" s="209" t="s">
        <v>292</v>
      </c>
    </row>
    <row r="59" spans="1:16" s="31" customFormat="1" x14ac:dyDescent="0.2">
      <c r="A59" s="73"/>
      <c r="B59" s="137" t="s">
        <v>285</v>
      </c>
      <c r="C59" s="57">
        <f t="shared" si="1"/>
        <v>2025</v>
      </c>
      <c r="D59" s="207">
        <f>'2(Products)'!$E$65*('1(Data)'!E59/'1(Data)'!$E$65)</f>
        <v>70.156993652625516</v>
      </c>
      <c r="E59" s="73">
        <v>1732</v>
      </c>
      <c r="F59" s="57">
        <v>760569</v>
      </c>
      <c r="G59" s="57" t="s">
        <v>292</v>
      </c>
      <c r="H59" s="73">
        <v>15294</v>
      </c>
      <c r="I59" s="200">
        <v>29083</v>
      </c>
      <c r="J59" s="57" t="s">
        <v>292</v>
      </c>
      <c r="K59" s="57" t="s">
        <v>292</v>
      </c>
      <c r="L59" s="200">
        <v>2743</v>
      </c>
      <c r="M59" s="209" t="s">
        <v>292</v>
      </c>
      <c r="N59" s="200">
        <v>5</v>
      </c>
      <c r="O59" s="57" t="s">
        <v>292</v>
      </c>
      <c r="P59" s="209" t="s">
        <v>292</v>
      </c>
    </row>
    <row r="60" spans="1:16" s="31" customFormat="1" x14ac:dyDescent="0.2">
      <c r="A60" s="73"/>
      <c r="B60" s="137" t="s">
        <v>286</v>
      </c>
      <c r="C60" s="57">
        <f t="shared" si="1"/>
        <v>2105</v>
      </c>
      <c r="D60" s="207">
        <f>'2(Products)'!$E$65*('1(Data)'!E60/'1(Data)'!$E$65)</f>
        <v>72.870918926716683</v>
      </c>
      <c r="E60" s="73">
        <v>1799</v>
      </c>
      <c r="F60" s="57">
        <v>844811</v>
      </c>
      <c r="G60" s="57" t="s">
        <v>292</v>
      </c>
      <c r="H60" s="73">
        <v>685</v>
      </c>
      <c r="I60" s="200">
        <v>1993</v>
      </c>
      <c r="J60" s="57" t="s">
        <v>292</v>
      </c>
      <c r="K60" s="57" t="s">
        <v>292</v>
      </c>
      <c r="L60" s="200">
        <v>4343</v>
      </c>
      <c r="M60" s="209" t="s">
        <v>292</v>
      </c>
      <c r="N60" s="200">
        <v>7</v>
      </c>
      <c r="O60" s="57" t="s">
        <v>292</v>
      </c>
      <c r="P60" s="209" t="s">
        <v>292</v>
      </c>
    </row>
    <row r="61" spans="1:16" s="31" customFormat="1" x14ac:dyDescent="0.2">
      <c r="A61" s="73"/>
      <c r="B61" s="137" t="s">
        <v>287</v>
      </c>
      <c r="C61" s="57">
        <f t="shared" si="1"/>
        <v>1171</v>
      </c>
      <c r="D61" s="207">
        <f>'2(Products)'!$E$65*('1(Data)'!E61/'1(Data)'!$E$65)</f>
        <v>1.1746840738603579</v>
      </c>
      <c r="E61" s="73">
        <v>29</v>
      </c>
      <c r="F61" s="57">
        <v>7992</v>
      </c>
      <c r="G61" s="57" t="s">
        <v>292</v>
      </c>
      <c r="H61" s="73">
        <v>284</v>
      </c>
      <c r="I61" s="200">
        <v>1147</v>
      </c>
      <c r="J61" s="57" t="s">
        <v>292</v>
      </c>
      <c r="K61" s="57" t="s">
        <v>292</v>
      </c>
      <c r="L61" s="200">
        <v>18928</v>
      </c>
      <c r="M61" s="209" t="s">
        <v>292</v>
      </c>
      <c r="N61" s="200">
        <v>85</v>
      </c>
      <c r="O61" s="57" t="s">
        <v>292</v>
      </c>
      <c r="P61" s="209" t="s">
        <v>292</v>
      </c>
    </row>
    <row r="62" spans="1:16" s="31" customFormat="1" x14ac:dyDescent="0.2">
      <c r="A62" s="73"/>
      <c r="B62" s="137" t="s">
        <v>288</v>
      </c>
      <c r="C62" s="57">
        <f>B19</f>
        <v>4</v>
      </c>
      <c r="D62" s="207">
        <f>'2(Products)'!$E$65*('1(Data)'!E62/'1(Data)'!$E$65)</f>
        <v>1.620253894979804</v>
      </c>
      <c r="E62" s="73">
        <v>40</v>
      </c>
      <c r="F62" s="57">
        <v>6634</v>
      </c>
      <c r="G62" s="57" t="s">
        <v>292</v>
      </c>
      <c r="H62" s="73">
        <v>69</v>
      </c>
      <c r="I62" s="200">
        <v>410</v>
      </c>
      <c r="J62" s="57" t="s">
        <v>292</v>
      </c>
      <c r="K62" s="57" t="s">
        <v>292</v>
      </c>
      <c r="L62" s="200">
        <v>6033</v>
      </c>
      <c r="M62" s="209" t="s">
        <v>292</v>
      </c>
      <c r="N62" s="200">
        <v>50</v>
      </c>
      <c r="O62" s="57" t="s">
        <v>292</v>
      </c>
      <c r="P62" s="209" t="s">
        <v>292</v>
      </c>
    </row>
    <row r="63" spans="1:16" s="31" customFormat="1" x14ac:dyDescent="0.2">
      <c r="A63" s="73"/>
      <c r="B63" s="137" t="s">
        <v>289</v>
      </c>
      <c r="C63" s="57">
        <f t="shared" si="1"/>
        <v>0</v>
      </c>
      <c r="D63" s="57"/>
      <c r="E63" s="73">
        <v>0</v>
      </c>
      <c r="F63" s="57">
        <v>1</v>
      </c>
      <c r="G63" s="57" t="s">
        <v>292</v>
      </c>
      <c r="H63" s="73">
        <v>0</v>
      </c>
      <c r="I63" s="200">
        <v>310</v>
      </c>
      <c r="J63" s="57" t="s">
        <v>292</v>
      </c>
      <c r="K63" s="57" t="s">
        <v>292</v>
      </c>
      <c r="L63" s="200">
        <v>22302</v>
      </c>
      <c r="M63" s="209" t="s">
        <v>292</v>
      </c>
      <c r="N63" s="200">
        <v>2</v>
      </c>
      <c r="O63" s="57" t="s">
        <v>292</v>
      </c>
      <c r="P63" s="209" t="s">
        <v>292</v>
      </c>
    </row>
    <row r="64" spans="1:16" x14ac:dyDescent="0.2">
      <c r="A64" s="196"/>
      <c r="B64" s="197"/>
      <c r="C64" s="198"/>
      <c r="D64" s="198"/>
      <c r="E64" s="198"/>
      <c r="F64" s="198"/>
      <c r="G64" s="198"/>
      <c r="H64" s="198"/>
      <c r="I64" s="198"/>
      <c r="J64" s="198"/>
      <c r="K64" s="198"/>
      <c r="L64" s="198"/>
      <c r="M64" s="198"/>
      <c r="N64" s="198"/>
      <c r="O64" s="198"/>
      <c r="P64" s="198"/>
    </row>
    <row r="65" spans="1:16" s="31" customFormat="1" ht="14" x14ac:dyDescent="0.2">
      <c r="A65" s="62" t="s">
        <v>206</v>
      </c>
      <c r="B65" s="62"/>
      <c r="C65" s="62"/>
      <c r="D65" s="59"/>
      <c r="E65" s="206">
        <f>SUM(E52:E63)</f>
        <v>13864</v>
      </c>
      <c r="F65" s="59"/>
      <c r="G65" s="59"/>
      <c r="H65" s="59"/>
      <c r="I65" s="59"/>
      <c r="J65" s="59"/>
      <c r="K65" s="59"/>
      <c r="L65" s="59"/>
      <c r="M65" s="59"/>
      <c r="N65" s="59"/>
      <c r="O65" s="59"/>
      <c r="P65" s="59"/>
    </row>
    <row r="66" spans="1:16" s="31" customFormat="1" ht="14" x14ac:dyDescent="0.2">
      <c r="A66" s="62" t="s">
        <v>207</v>
      </c>
      <c r="B66" s="62"/>
      <c r="C66" s="62"/>
      <c r="D66" s="59"/>
      <c r="E66" s="59"/>
      <c r="F66" s="59"/>
      <c r="G66" s="59"/>
      <c r="H66" s="59"/>
      <c r="I66" s="59"/>
      <c r="J66" s="59"/>
      <c r="K66" s="59"/>
      <c r="L66" s="59"/>
      <c r="M66" s="59"/>
      <c r="N66" s="59"/>
      <c r="O66" s="59"/>
      <c r="P66" s="59"/>
    </row>
    <row r="67" spans="1:16" s="31" customFormat="1" ht="14" x14ac:dyDescent="0.2">
      <c r="A67" s="62" t="s">
        <v>208</v>
      </c>
      <c r="B67" s="62"/>
      <c r="C67" s="62"/>
      <c r="D67" s="59"/>
      <c r="E67" s="59"/>
      <c r="F67" s="59"/>
      <c r="G67" s="59"/>
      <c r="H67" s="59"/>
      <c r="I67" s="59"/>
      <c r="J67" s="59"/>
      <c r="K67" s="59"/>
      <c r="L67" s="59"/>
      <c r="M67" s="59"/>
      <c r="N67" s="59"/>
      <c r="O67" s="59"/>
      <c r="P67" s="59"/>
    </row>
    <row r="68" spans="1:16" s="31" customFormat="1" ht="14" x14ac:dyDescent="0.2">
      <c r="A68" s="62" t="s">
        <v>212</v>
      </c>
      <c r="B68" s="62"/>
      <c r="C68" s="62"/>
      <c r="D68" s="59"/>
      <c r="E68" s="59"/>
      <c r="F68" s="59"/>
      <c r="G68" s="59"/>
      <c r="H68" s="59"/>
      <c r="I68" s="59"/>
      <c r="J68" s="59"/>
      <c r="K68" s="59"/>
      <c r="L68" s="59"/>
      <c r="M68" s="59"/>
      <c r="N68" s="59"/>
      <c r="O68" s="59"/>
      <c r="P68" s="59"/>
    </row>
    <row r="69" spans="1:16" x14ac:dyDescent="0.2">
      <c r="A69" s="62" t="s">
        <v>203</v>
      </c>
      <c r="B69" s="61"/>
      <c r="C69" s="61"/>
      <c r="D69" s="61"/>
      <c r="E69" s="61"/>
      <c r="F69" s="61"/>
      <c r="G69" s="61"/>
      <c r="H69" s="61"/>
      <c r="I69" s="61"/>
      <c r="J69" s="61"/>
      <c r="K69" s="61"/>
      <c r="L69" s="61"/>
      <c r="M69" s="61"/>
      <c r="N69" s="61"/>
      <c r="O69" s="61"/>
      <c r="P69" s="61"/>
    </row>
    <row r="70" spans="1:16" x14ac:dyDescent="0.2">
      <c r="A70" s="62"/>
      <c r="B70" s="61"/>
      <c r="C70" s="61"/>
      <c r="D70" s="61"/>
      <c r="E70" s="61"/>
      <c r="F70" s="61"/>
      <c r="G70" s="61"/>
      <c r="H70" s="61"/>
      <c r="I70" s="61"/>
      <c r="J70" s="61"/>
      <c r="K70" s="61"/>
      <c r="L70" s="61"/>
      <c r="M70" s="61"/>
      <c r="N70" s="61"/>
      <c r="O70" s="61"/>
      <c r="P70" s="61"/>
    </row>
    <row r="71" spans="1:16" x14ac:dyDescent="0.2">
      <c r="A71" s="61"/>
      <c r="B71" s="61"/>
      <c r="C71" s="61"/>
      <c r="D71" s="61"/>
      <c r="E71" s="61"/>
      <c r="F71" s="61"/>
      <c r="G71" s="61"/>
      <c r="H71" s="61"/>
      <c r="I71" s="61"/>
      <c r="J71" s="61"/>
      <c r="K71" s="61"/>
      <c r="L71" s="61"/>
      <c r="M71" s="61"/>
      <c r="N71" s="61"/>
      <c r="O71" s="61"/>
      <c r="P71" s="61"/>
    </row>
    <row r="72" spans="1:16" ht="16" x14ac:dyDescent="0.2">
      <c r="A72" s="74" t="s">
        <v>72</v>
      </c>
      <c r="B72" s="75"/>
      <c r="C72" s="76"/>
      <c r="D72" s="61"/>
      <c r="E72" s="61"/>
      <c r="F72" s="61"/>
      <c r="G72" s="61"/>
      <c r="H72" s="61"/>
      <c r="I72" s="61"/>
      <c r="J72" s="61"/>
      <c r="K72" s="61"/>
      <c r="L72" s="61"/>
      <c r="M72" s="61"/>
      <c r="N72" s="61"/>
      <c r="O72" s="61"/>
      <c r="P72" s="61"/>
    </row>
    <row r="73" spans="1:16" s="24" customFormat="1" x14ac:dyDescent="0.2">
      <c r="A73" s="77" t="s">
        <v>202</v>
      </c>
      <c r="B73" s="140" t="s">
        <v>291</v>
      </c>
      <c r="C73" s="140"/>
      <c r="D73" s="140"/>
      <c r="E73" s="140"/>
      <c r="F73" s="140"/>
      <c r="G73" s="140"/>
      <c r="H73" s="140"/>
      <c r="I73" s="140"/>
      <c r="J73" s="79"/>
      <c r="K73" s="79"/>
      <c r="L73" s="79"/>
      <c r="M73" s="79"/>
      <c r="N73" s="79"/>
      <c r="O73" s="79"/>
      <c r="P73" s="79"/>
    </row>
    <row r="74" spans="1:16" s="24" customFormat="1" ht="30" x14ac:dyDescent="0.2">
      <c r="A74" s="77" t="s">
        <v>193</v>
      </c>
      <c r="B74" s="59" t="s">
        <v>2849</v>
      </c>
      <c r="C74" s="78"/>
      <c r="D74" s="79"/>
      <c r="E74" s="79"/>
      <c r="F74" s="79"/>
      <c r="G74" s="79"/>
      <c r="H74" s="79"/>
      <c r="I74" s="79"/>
      <c r="J74" s="79"/>
      <c r="K74" s="79"/>
      <c r="L74" s="79"/>
      <c r="M74" s="79"/>
      <c r="N74" s="79"/>
      <c r="O74" s="79"/>
      <c r="P74" s="79"/>
    </row>
  </sheetData>
  <mergeCells count="13">
    <mergeCell ref="B73:I73"/>
    <mergeCell ref="P23:Q23"/>
    <mergeCell ref="B22:S22"/>
    <mergeCell ref="R23:S23"/>
    <mergeCell ref="C50:G50"/>
    <mergeCell ref="H50:P50"/>
    <mergeCell ref="B23:C23"/>
    <mergeCell ref="D23:E23"/>
    <mergeCell ref="F23:G23"/>
    <mergeCell ref="H23:I23"/>
    <mergeCell ref="J23:K23"/>
    <mergeCell ref="L23:M23"/>
    <mergeCell ref="N23:O23"/>
  </mergeCells>
  <pageMargins left="0.70866141732283472" right="0.70866141732283472" top="0.74803149606299213" bottom="0.74803149606299213" header="0.31496062992125984" footer="0.31496062992125984"/>
  <pageSetup paperSize="9" scale="65" orientation="landscape"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48B64-E74A-1F48-9F4A-15BC0EF19359}">
  <dimension ref="A1:K562"/>
  <sheetViews>
    <sheetView zoomScale="85" workbookViewId="0">
      <pane ySplit="1" topLeftCell="A2" activePane="bottomLeft" state="frozen"/>
      <selection pane="bottomLeft" activeCell="G24" sqref="G24"/>
    </sheetView>
  </sheetViews>
  <sheetFormatPr baseColWidth="10" defaultColWidth="10.83203125" defaultRowHeight="16" x14ac:dyDescent="0.2"/>
  <cols>
    <col min="1" max="1" width="10.83203125" style="182"/>
    <col min="2" max="2" width="17" style="182" customWidth="1"/>
    <col min="3" max="3" width="48.83203125" style="182" customWidth="1"/>
    <col min="4" max="6" width="10.83203125" style="182"/>
    <col min="7" max="7" width="33.1640625" style="182" customWidth="1"/>
    <col min="8" max="8" width="10.83203125" style="182" customWidth="1"/>
    <col min="9" max="9" width="83.1640625" style="182" bestFit="1" customWidth="1"/>
    <col min="10" max="10" width="24.33203125" style="182" customWidth="1"/>
    <col min="11" max="12" width="10.83203125" style="182"/>
    <col min="13" max="13" width="45.83203125" style="182" bestFit="1" customWidth="1"/>
    <col min="14" max="16384" width="10.83203125" style="182"/>
  </cols>
  <sheetData>
    <row r="1" spans="1:11" x14ac:dyDescent="0.2">
      <c r="B1" s="182" t="s">
        <v>430</v>
      </c>
      <c r="C1" s="182" t="s">
        <v>431</v>
      </c>
      <c r="D1" s="182" t="s">
        <v>432</v>
      </c>
      <c r="E1" s="182" t="s">
        <v>433</v>
      </c>
      <c r="F1" s="182" t="s">
        <v>434</v>
      </c>
      <c r="G1" s="182" t="s">
        <v>435</v>
      </c>
      <c r="H1" s="182" t="s">
        <v>436</v>
      </c>
      <c r="I1" s="182" t="s">
        <v>437</v>
      </c>
      <c r="J1" s="182" t="s">
        <v>438</v>
      </c>
      <c r="K1" s="182" t="s">
        <v>439</v>
      </c>
    </row>
    <row r="2" spans="1:11" s="189" customFormat="1" x14ac:dyDescent="0.2">
      <c r="A2" s="163" t="s">
        <v>440</v>
      </c>
      <c r="B2" s="189" t="s">
        <v>441</v>
      </c>
      <c r="C2" s="163" t="s">
        <v>442</v>
      </c>
      <c r="D2" s="163" t="s">
        <v>313</v>
      </c>
      <c r="E2" s="163" t="s">
        <v>443</v>
      </c>
      <c r="F2" s="163" t="s">
        <v>444</v>
      </c>
      <c r="G2" s="163" t="s">
        <v>445</v>
      </c>
      <c r="H2" s="163"/>
      <c r="I2" s="163"/>
      <c r="J2" s="163" t="s">
        <v>446</v>
      </c>
    </row>
    <row r="3" spans="1:11" s="189" customFormat="1" x14ac:dyDescent="0.2">
      <c r="A3" s="163" t="s">
        <v>440</v>
      </c>
      <c r="B3" s="189" t="s">
        <v>447</v>
      </c>
      <c r="C3" s="163" t="s">
        <v>448</v>
      </c>
      <c r="D3" s="163" t="s">
        <v>313</v>
      </c>
      <c r="E3" s="163" t="s">
        <v>449</v>
      </c>
      <c r="F3" s="163" t="s">
        <v>444</v>
      </c>
      <c r="G3" s="163" t="s">
        <v>450</v>
      </c>
      <c r="H3" s="163" t="s">
        <v>451</v>
      </c>
      <c r="I3" s="163" t="s">
        <v>452</v>
      </c>
      <c r="J3" s="163" t="s">
        <v>453</v>
      </c>
    </row>
    <row r="4" spans="1:11" s="189" customFormat="1" x14ac:dyDescent="0.2">
      <c r="A4" s="163" t="s">
        <v>440</v>
      </c>
      <c r="B4" s="189" t="s">
        <v>447</v>
      </c>
      <c r="C4" s="163" t="s">
        <v>454</v>
      </c>
      <c r="D4" s="163" t="s">
        <v>313</v>
      </c>
      <c r="E4" s="163" t="s">
        <v>449</v>
      </c>
      <c r="F4" s="163" t="s">
        <v>444</v>
      </c>
      <c r="G4" s="163" t="s">
        <v>455</v>
      </c>
      <c r="H4" s="163" t="s">
        <v>456</v>
      </c>
      <c r="I4" s="163" t="s">
        <v>457</v>
      </c>
      <c r="J4" s="163" t="s">
        <v>458</v>
      </c>
    </row>
    <row r="5" spans="1:11" s="189" customFormat="1" x14ac:dyDescent="0.2">
      <c r="A5" s="163" t="s">
        <v>440</v>
      </c>
      <c r="B5" s="189" t="s">
        <v>447</v>
      </c>
      <c r="C5" s="163" t="s">
        <v>459</v>
      </c>
      <c r="D5" s="163" t="s">
        <v>313</v>
      </c>
      <c r="E5" s="163" t="s">
        <v>449</v>
      </c>
      <c r="F5" s="163" t="s">
        <v>444</v>
      </c>
      <c r="G5" s="163" t="s">
        <v>460</v>
      </c>
      <c r="H5" s="163" t="s">
        <v>461</v>
      </c>
      <c r="I5" s="163" t="s">
        <v>462</v>
      </c>
      <c r="J5" s="163" t="s">
        <v>463</v>
      </c>
    </row>
    <row r="6" spans="1:11" s="189" customFormat="1" x14ac:dyDescent="0.2">
      <c r="A6" s="163" t="s">
        <v>440</v>
      </c>
      <c r="B6" s="189" t="s">
        <v>447</v>
      </c>
      <c r="C6" s="163" t="s">
        <v>464</v>
      </c>
      <c r="D6" s="163" t="s">
        <v>313</v>
      </c>
      <c r="E6" s="163" t="s">
        <v>449</v>
      </c>
      <c r="F6" s="163" t="s">
        <v>444</v>
      </c>
      <c r="G6" s="163" t="s">
        <v>465</v>
      </c>
      <c r="H6" s="163" t="s">
        <v>466</v>
      </c>
      <c r="I6" s="163" t="s">
        <v>467</v>
      </c>
      <c r="J6" s="163" t="s">
        <v>468</v>
      </c>
    </row>
    <row r="7" spans="1:11" s="189" customFormat="1" x14ac:dyDescent="0.2">
      <c r="A7" s="163" t="s">
        <v>440</v>
      </c>
      <c r="B7" s="189" t="s">
        <v>469</v>
      </c>
      <c r="C7" s="163" t="s">
        <v>470</v>
      </c>
      <c r="D7" s="163" t="s">
        <v>313</v>
      </c>
      <c r="E7" s="163" t="s">
        <v>471</v>
      </c>
      <c r="F7" s="163" t="s">
        <v>444</v>
      </c>
      <c r="G7" s="163" t="s">
        <v>472</v>
      </c>
      <c r="H7" s="163" t="s">
        <v>473</v>
      </c>
      <c r="I7" s="163" t="s">
        <v>474</v>
      </c>
      <c r="J7" s="163" t="s">
        <v>475</v>
      </c>
    </row>
    <row r="8" spans="1:11" s="189" customFormat="1" x14ac:dyDescent="0.2">
      <c r="A8" s="163" t="s">
        <v>440</v>
      </c>
      <c r="B8" s="189" t="s">
        <v>469</v>
      </c>
      <c r="C8" s="163" t="s">
        <v>476</v>
      </c>
      <c r="D8" s="163" t="s">
        <v>313</v>
      </c>
      <c r="E8" s="163" t="s">
        <v>471</v>
      </c>
      <c r="F8" s="163" t="s">
        <v>444</v>
      </c>
      <c r="G8" s="163" t="s">
        <v>477</v>
      </c>
      <c r="H8" s="163" t="s">
        <v>473</v>
      </c>
      <c r="I8" s="163" t="s">
        <v>474</v>
      </c>
      <c r="J8" s="163" t="s">
        <v>478</v>
      </c>
    </row>
    <row r="9" spans="1:11" s="189" customFormat="1" x14ac:dyDescent="0.2">
      <c r="A9" s="163" t="s">
        <v>440</v>
      </c>
      <c r="B9" s="189" t="s">
        <v>441</v>
      </c>
      <c r="C9" s="163" t="s">
        <v>479</v>
      </c>
      <c r="D9" s="163" t="s">
        <v>313</v>
      </c>
      <c r="E9" s="163" t="s">
        <v>480</v>
      </c>
      <c r="F9" s="163" t="s">
        <v>444</v>
      </c>
      <c r="G9" s="163" t="s">
        <v>481</v>
      </c>
      <c r="H9" s="163" t="s">
        <v>482</v>
      </c>
      <c r="I9" s="163" t="s">
        <v>483</v>
      </c>
      <c r="J9" s="163" t="s">
        <v>484</v>
      </c>
    </row>
    <row r="10" spans="1:11" x14ac:dyDescent="0.2">
      <c r="A10" t="s">
        <v>440</v>
      </c>
      <c r="B10" s="182" t="s">
        <v>447</v>
      </c>
      <c r="C10" t="s">
        <v>485</v>
      </c>
      <c r="D10" t="s">
        <v>313</v>
      </c>
      <c r="E10" t="s">
        <v>486</v>
      </c>
      <c r="F10" t="s">
        <v>487</v>
      </c>
      <c r="G10" t="s">
        <v>488</v>
      </c>
      <c r="H10" t="s">
        <v>489</v>
      </c>
      <c r="I10" t="s">
        <v>490</v>
      </c>
      <c r="J10" t="s">
        <v>491</v>
      </c>
      <c r="K10" s="182" t="str">
        <f t="shared" ref="K10:K91" si="0">IF(E10="EMODnet Physics", "INT", "EXT")</f>
        <v>EXT</v>
      </c>
    </row>
    <row r="11" spans="1:11" x14ac:dyDescent="0.2">
      <c r="A11" t="s">
        <v>440</v>
      </c>
      <c r="B11" s="182" t="s">
        <v>447</v>
      </c>
      <c r="C11" t="s">
        <v>492</v>
      </c>
      <c r="D11" t="s">
        <v>313</v>
      </c>
      <c r="E11" t="s">
        <v>486</v>
      </c>
      <c r="F11" t="s">
        <v>493</v>
      </c>
      <c r="G11" t="s">
        <v>494</v>
      </c>
      <c r="H11" t="s">
        <v>495</v>
      </c>
      <c r="I11" t="s">
        <v>496</v>
      </c>
      <c r="J11" t="s">
        <v>497</v>
      </c>
      <c r="K11" s="182" t="str">
        <f t="shared" si="0"/>
        <v>EXT</v>
      </c>
    </row>
    <row r="12" spans="1:11" x14ac:dyDescent="0.2">
      <c r="A12" t="s">
        <v>440</v>
      </c>
      <c r="B12" s="182" t="s">
        <v>447</v>
      </c>
      <c r="C12" t="s">
        <v>498</v>
      </c>
      <c r="D12" t="s">
        <v>313</v>
      </c>
      <c r="E12" t="s">
        <v>486</v>
      </c>
      <c r="F12" t="s">
        <v>499</v>
      </c>
      <c r="G12" t="s">
        <v>500</v>
      </c>
      <c r="H12" t="s">
        <v>501</v>
      </c>
      <c r="I12" t="s">
        <v>502</v>
      </c>
      <c r="J12" t="s">
        <v>503</v>
      </c>
      <c r="K12" s="182" t="str">
        <f t="shared" si="0"/>
        <v>EXT</v>
      </c>
    </row>
    <row r="13" spans="1:11" x14ac:dyDescent="0.2">
      <c r="A13" t="s">
        <v>440</v>
      </c>
      <c r="B13" s="182" t="s">
        <v>447</v>
      </c>
      <c r="C13" t="s">
        <v>504</v>
      </c>
      <c r="D13" t="s">
        <v>313</v>
      </c>
      <c r="E13" t="s">
        <v>486</v>
      </c>
      <c r="F13" t="s">
        <v>505</v>
      </c>
      <c r="G13" t="s">
        <v>506</v>
      </c>
      <c r="H13" t="s">
        <v>507</v>
      </c>
      <c r="I13" t="s">
        <v>508</v>
      </c>
      <c r="J13" t="s">
        <v>509</v>
      </c>
      <c r="K13" s="182" t="str">
        <f t="shared" si="0"/>
        <v>EXT</v>
      </c>
    </row>
    <row r="14" spans="1:11" x14ac:dyDescent="0.2">
      <c r="A14" t="s">
        <v>440</v>
      </c>
      <c r="B14" t="s">
        <v>510</v>
      </c>
      <c r="C14" t="s">
        <v>511</v>
      </c>
      <c r="D14" t="s">
        <v>313</v>
      </c>
      <c r="E14" t="s">
        <v>512</v>
      </c>
      <c r="F14" t="s">
        <v>513</v>
      </c>
      <c r="G14" t="s">
        <v>514</v>
      </c>
      <c r="H14" t="s">
        <v>515</v>
      </c>
      <c r="I14" t="s">
        <v>516</v>
      </c>
      <c r="J14" t="s">
        <v>517</v>
      </c>
      <c r="K14" s="182" t="str">
        <f t="shared" si="0"/>
        <v>EXT</v>
      </c>
    </row>
    <row r="15" spans="1:11" customFormat="1" x14ac:dyDescent="0.2">
      <c r="A15" t="s">
        <v>440</v>
      </c>
      <c r="B15" s="182" t="s">
        <v>518</v>
      </c>
      <c r="C15" t="s">
        <v>519</v>
      </c>
      <c r="D15" t="s">
        <v>313</v>
      </c>
      <c r="E15" t="s">
        <v>520</v>
      </c>
      <c r="F15" t="s">
        <v>521</v>
      </c>
      <c r="G15" t="s">
        <v>522</v>
      </c>
      <c r="H15" t="s">
        <v>523</v>
      </c>
      <c r="J15" t="s">
        <v>521</v>
      </c>
      <c r="K15" t="s">
        <v>524</v>
      </c>
    </row>
    <row r="16" spans="1:11" customFormat="1" x14ac:dyDescent="0.2">
      <c r="A16" t="s">
        <v>440</v>
      </c>
      <c r="B16" s="182" t="s">
        <v>518</v>
      </c>
      <c r="C16" t="s">
        <v>525</v>
      </c>
      <c r="D16" t="s">
        <v>313</v>
      </c>
      <c r="E16" t="s">
        <v>526</v>
      </c>
      <c r="F16" t="s">
        <v>527</v>
      </c>
      <c r="G16" t="s">
        <v>522</v>
      </c>
      <c r="H16" t="s">
        <v>523</v>
      </c>
      <c r="J16" t="s">
        <v>527</v>
      </c>
      <c r="K16" t="s">
        <v>524</v>
      </c>
    </row>
    <row r="17" spans="1:11" customFormat="1" x14ac:dyDescent="0.2">
      <c r="A17" t="s">
        <v>440</v>
      </c>
      <c r="B17" s="182" t="s">
        <v>518</v>
      </c>
      <c r="C17" t="s">
        <v>528</v>
      </c>
      <c r="D17" t="s">
        <v>313</v>
      </c>
      <c r="E17" t="s">
        <v>520</v>
      </c>
      <c r="F17" t="s">
        <v>529</v>
      </c>
      <c r="G17" t="s">
        <v>523</v>
      </c>
      <c r="H17" t="s">
        <v>523</v>
      </c>
      <c r="J17" t="s">
        <v>529</v>
      </c>
      <c r="K17" t="s">
        <v>524</v>
      </c>
    </row>
    <row r="18" spans="1:11" customFormat="1" x14ac:dyDescent="0.2">
      <c r="A18" t="s">
        <v>440</v>
      </c>
      <c r="B18" s="182" t="s">
        <v>518</v>
      </c>
      <c r="C18" t="s">
        <v>530</v>
      </c>
      <c r="D18" t="s">
        <v>313</v>
      </c>
      <c r="E18" t="s">
        <v>520</v>
      </c>
      <c r="F18" t="s">
        <v>531</v>
      </c>
      <c r="G18" t="s">
        <v>532</v>
      </c>
      <c r="H18" t="s">
        <v>483</v>
      </c>
      <c r="J18" t="s">
        <v>531</v>
      </c>
      <c r="K18" t="s">
        <v>524</v>
      </c>
    </row>
    <row r="19" spans="1:11" customFormat="1" x14ac:dyDescent="0.2">
      <c r="A19" t="s">
        <v>440</v>
      </c>
      <c r="B19" s="182" t="s">
        <v>518</v>
      </c>
      <c r="C19" t="s">
        <v>533</v>
      </c>
      <c r="D19" t="s">
        <v>313</v>
      </c>
      <c r="E19" t="s">
        <v>526</v>
      </c>
      <c r="F19" t="s">
        <v>534</v>
      </c>
      <c r="G19" t="s">
        <v>532</v>
      </c>
      <c r="H19" t="s">
        <v>483</v>
      </c>
      <c r="J19" t="s">
        <v>534</v>
      </c>
      <c r="K19" t="s">
        <v>524</v>
      </c>
    </row>
    <row r="20" spans="1:11" customFormat="1" x14ac:dyDescent="0.2">
      <c r="A20" t="s">
        <v>440</v>
      </c>
      <c r="B20" s="182" t="s">
        <v>518</v>
      </c>
      <c r="C20" t="s">
        <v>535</v>
      </c>
      <c r="D20" t="s">
        <v>313</v>
      </c>
      <c r="E20" t="s">
        <v>520</v>
      </c>
      <c r="F20" t="s">
        <v>536</v>
      </c>
      <c r="G20" t="s">
        <v>483</v>
      </c>
      <c r="H20" t="s">
        <v>483</v>
      </c>
      <c r="J20" t="s">
        <v>536</v>
      </c>
      <c r="K20" t="s">
        <v>524</v>
      </c>
    </row>
    <row r="21" spans="1:11" customFormat="1" x14ac:dyDescent="0.2">
      <c r="A21" t="s">
        <v>440</v>
      </c>
      <c r="B21" s="182" t="s">
        <v>518</v>
      </c>
      <c r="C21" t="s">
        <v>537</v>
      </c>
      <c r="D21" t="s">
        <v>313</v>
      </c>
      <c r="E21" t="s">
        <v>526</v>
      </c>
      <c r="F21" t="s">
        <v>538</v>
      </c>
      <c r="G21" t="s">
        <v>522</v>
      </c>
      <c r="H21" t="s">
        <v>523</v>
      </c>
      <c r="J21" t="s">
        <v>538</v>
      </c>
      <c r="K21" t="s">
        <v>524</v>
      </c>
    </row>
    <row r="22" spans="1:11" customFormat="1" x14ac:dyDescent="0.2">
      <c r="A22" t="s">
        <v>440</v>
      </c>
      <c r="B22" s="182" t="s">
        <v>518</v>
      </c>
      <c r="C22" t="s">
        <v>539</v>
      </c>
      <c r="D22" t="s">
        <v>313</v>
      </c>
      <c r="E22" t="s">
        <v>526</v>
      </c>
      <c r="F22" t="s">
        <v>540</v>
      </c>
      <c r="G22" t="s">
        <v>522</v>
      </c>
      <c r="H22" t="s">
        <v>523</v>
      </c>
      <c r="J22" t="s">
        <v>540</v>
      </c>
      <c r="K22" t="s">
        <v>524</v>
      </c>
    </row>
    <row r="23" spans="1:11" customFormat="1" x14ac:dyDescent="0.2">
      <c r="A23" t="s">
        <v>440</v>
      </c>
      <c r="B23" s="182" t="s">
        <v>518</v>
      </c>
      <c r="C23" t="s">
        <v>541</v>
      </c>
      <c r="D23" t="s">
        <v>313</v>
      </c>
      <c r="E23" t="s">
        <v>526</v>
      </c>
      <c r="F23" t="s">
        <v>542</v>
      </c>
      <c r="G23" t="s">
        <v>523</v>
      </c>
      <c r="H23" t="s">
        <v>523</v>
      </c>
      <c r="J23" t="s">
        <v>542</v>
      </c>
      <c r="K23" t="s">
        <v>524</v>
      </c>
    </row>
    <row r="24" spans="1:11" customFormat="1" x14ac:dyDescent="0.2">
      <c r="A24" t="s">
        <v>440</v>
      </c>
      <c r="B24" s="182" t="s">
        <v>518</v>
      </c>
      <c r="C24" t="s">
        <v>543</v>
      </c>
      <c r="D24" t="s">
        <v>313</v>
      </c>
      <c r="E24" t="s">
        <v>544</v>
      </c>
      <c r="F24" t="s">
        <v>545</v>
      </c>
      <c r="G24" t="s">
        <v>546</v>
      </c>
      <c r="H24" t="s">
        <v>547</v>
      </c>
      <c r="J24" t="s">
        <v>548</v>
      </c>
      <c r="K24" t="s">
        <v>524</v>
      </c>
    </row>
    <row r="25" spans="1:11" customFormat="1" x14ac:dyDescent="0.2">
      <c r="A25" t="s">
        <v>440</v>
      </c>
      <c r="B25" s="182" t="s">
        <v>518</v>
      </c>
      <c r="C25" t="s">
        <v>549</v>
      </c>
      <c r="D25" t="s">
        <v>313</v>
      </c>
      <c r="E25" t="s">
        <v>544</v>
      </c>
      <c r="F25" t="s">
        <v>550</v>
      </c>
      <c r="G25" t="s">
        <v>522</v>
      </c>
      <c r="H25" t="s">
        <v>547</v>
      </c>
      <c r="J25" t="s">
        <v>551</v>
      </c>
      <c r="K25" t="s">
        <v>524</v>
      </c>
    </row>
    <row r="26" spans="1:11" customFormat="1" x14ac:dyDescent="0.2">
      <c r="A26" t="s">
        <v>440</v>
      </c>
      <c r="B26" s="182" t="s">
        <v>518</v>
      </c>
      <c r="C26" t="s">
        <v>552</v>
      </c>
      <c r="D26" t="s">
        <v>313</v>
      </c>
      <c r="E26" t="s">
        <v>553</v>
      </c>
      <c r="F26" t="s">
        <v>554</v>
      </c>
      <c r="G26" t="s">
        <v>547</v>
      </c>
      <c r="H26" t="s">
        <v>547</v>
      </c>
      <c r="J26" t="s">
        <v>548</v>
      </c>
      <c r="K26" t="s">
        <v>524</v>
      </c>
    </row>
    <row r="27" spans="1:11" customFormat="1" x14ac:dyDescent="0.2">
      <c r="A27" t="s">
        <v>440</v>
      </c>
      <c r="B27" s="182" t="s">
        <v>518</v>
      </c>
      <c r="C27" t="s">
        <v>555</v>
      </c>
      <c r="D27" t="s">
        <v>313</v>
      </c>
      <c r="E27" t="s">
        <v>520</v>
      </c>
      <c r="F27" t="s">
        <v>556</v>
      </c>
      <c r="G27" t="s">
        <v>523</v>
      </c>
      <c r="H27" t="s">
        <v>523</v>
      </c>
      <c r="J27" t="s">
        <v>556</v>
      </c>
      <c r="K27" t="s">
        <v>524</v>
      </c>
    </row>
    <row r="28" spans="1:11" customFormat="1" x14ac:dyDescent="0.2">
      <c r="A28" t="s">
        <v>440</v>
      </c>
      <c r="B28" s="182" t="s">
        <v>518</v>
      </c>
      <c r="C28" t="s">
        <v>557</v>
      </c>
      <c r="D28" t="s">
        <v>313</v>
      </c>
      <c r="E28" t="s">
        <v>526</v>
      </c>
      <c r="F28" t="s">
        <v>558</v>
      </c>
      <c r="G28" t="s">
        <v>523</v>
      </c>
      <c r="H28" t="s">
        <v>523</v>
      </c>
      <c r="J28" t="s">
        <v>558</v>
      </c>
      <c r="K28" t="s">
        <v>524</v>
      </c>
    </row>
    <row r="29" spans="1:11" customFormat="1" x14ac:dyDescent="0.2">
      <c r="A29" t="s">
        <v>440</v>
      </c>
      <c r="B29" s="182" t="s">
        <v>518</v>
      </c>
      <c r="C29" t="s">
        <v>559</v>
      </c>
      <c r="D29" t="s">
        <v>313</v>
      </c>
      <c r="E29" t="s">
        <v>520</v>
      </c>
      <c r="F29" t="s">
        <v>560</v>
      </c>
      <c r="G29" t="s">
        <v>523</v>
      </c>
      <c r="H29" t="s">
        <v>523</v>
      </c>
      <c r="J29" t="s">
        <v>560</v>
      </c>
      <c r="K29" t="s">
        <v>524</v>
      </c>
    </row>
    <row r="30" spans="1:11" customFormat="1" x14ac:dyDescent="0.2">
      <c r="A30" t="s">
        <v>440</v>
      </c>
      <c r="B30" s="182" t="s">
        <v>518</v>
      </c>
      <c r="C30" t="s">
        <v>561</v>
      </c>
      <c r="D30" t="s">
        <v>313</v>
      </c>
      <c r="E30" t="s">
        <v>520</v>
      </c>
      <c r="F30" t="s">
        <v>562</v>
      </c>
      <c r="G30" t="s">
        <v>532</v>
      </c>
      <c r="H30" t="s">
        <v>483</v>
      </c>
      <c r="J30" t="s">
        <v>562</v>
      </c>
      <c r="K30" t="s">
        <v>524</v>
      </c>
    </row>
    <row r="31" spans="1:11" customFormat="1" x14ac:dyDescent="0.2">
      <c r="A31" t="s">
        <v>440</v>
      </c>
      <c r="B31" s="182" t="s">
        <v>518</v>
      </c>
      <c r="C31" t="s">
        <v>563</v>
      </c>
      <c r="D31" t="s">
        <v>313</v>
      </c>
      <c r="E31" t="s">
        <v>526</v>
      </c>
      <c r="F31" t="s">
        <v>564</v>
      </c>
      <c r="G31" t="s">
        <v>532</v>
      </c>
      <c r="H31" t="s">
        <v>483</v>
      </c>
      <c r="J31" t="s">
        <v>564</v>
      </c>
      <c r="K31" t="s">
        <v>524</v>
      </c>
    </row>
    <row r="32" spans="1:11" customFormat="1" x14ac:dyDescent="0.2">
      <c r="A32" t="s">
        <v>440</v>
      </c>
      <c r="B32" s="182" t="s">
        <v>518</v>
      </c>
      <c r="C32" t="s">
        <v>565</v>
      </c>
      <c r="D32" t="s">
        <v>313</v>
      </c>
      <c r="E32" t="s">
        <v>520</v>
      </c>
      <c r="F32" t="s">
        <v>566</v>
      </c>
      <c r="G32" t="s">
        <v>483</v>
      </c>
      <c r="H32" t="s">
        <v>483</v>
      </c>
      <c r="J32" t="s">
        <v>566</v>
      </c>
      <c r="K32" t="s">
        <v>524</v>
      </c>
    </row>
    <row r="33" spans="1:11" customFormat="1" x14ac:dyDescent="0.2">
      <c r="A33" t="s">
        <v>440</v>
      </c>
      <c r="B33" s="182" t="s">
        <v>518</v>
      </c>
      <c r="C33" t="s">
        <v>567</v>
      </c>
      <c r="D33" t="s">
        <v>313</v>
      </c>
      <c r="E33" t="s">
        <v>526</v>
      </c>
      <c r="F33" t="s">
        <v>568</v>
      </c>
      <c r="G33" t="s">
        <v>522</v>
      </c>
      <c r="H33" t="s">
        <v>523</v>
      </c>
      <c r="J33" t="s">
        <v>568</v>
      </c>
      <c r="K33" t="s">
        <v>524</v>
      </c>
    </row>
    <row r="34" spans="1:11" customFormat="1" x14ac:dyDescent="0.2">
      <c r="A34" t="s">
        <v>440</v>
      </c>
      <c r="B34" s="182" t="s">
        <v>518</v>
      </c>
      <c r="C34" t="s">
        <v>569</v>
      </c>
      <c r="D34" t="s">
        <v>313</v>
      </c>
      <c r="E34" t="s">
        <v>526</v>
      </c>
      <c r="F34" t="s">
        <v>540</v>
      </c>
      <c r="G34" t="s">
        <v>522</v>
      </c>
      <c r="H34" t="s">
        <v>523</v>
      </c>
      <c r="J34" t="s">
        <v>540</v>
      </c>
      <c r="K34" t="s">
        <v>524</v>
      </c>
    </row>
    <row r="35" spans="1:11" customFormat="1" x14ac:dyDescent="0.2">
      <c r="A35" t="s">
        <v>440</v>
      </c>
      <c r="B35" s="182" t="s">
        <v>518</v>
      </c>
      <c r="C35" t="s">
        <v>570</v>
      </c>
      <c r="D35" t="s">
        <v>313</v>
      </c>
      <c r="E35" t="s">
        <v>526</v>
      </c>
      <c r="F35" t="s">
        <v>571</v>
      </c>
      <c r="G35" t="s">
        <v>523</v>
      </c>
      <c r="H35" t="s">
        <v>523</v>
      </c>
      <c r="J35" t="s">
        <v>571</v>
      </c>
      <c r="K35" t="s">
        <v>524</v>
      </c>
    </row>
    <row r="36" spans="1:11" customFormat="1" x14ac:dyDescent="0.2">
      <c r="A36" t="s">
        <v>440</v>
      </c>
      <c r="B36" s="182" t="s">
        <v>518</v>
      </c>
      <c r="C36" t="s">
        <v>572</v>
      </c>
      <c r="D36" t="s">
        <v>313</v>
      </c>
      <c r="E36" t="s">
        <v>573</v>
      </c>
      <c r="F36" t="s">
        <v>574</v>
      </c>
      <c r="I36" t="s">
        <v>575</v>
      </c>
      <c r="J36" t="s">
        <v>574</v>
      </c>
      <c r="K36" t="s">
        <v>524</v>
      </c>
    </row>
    <row r="37" spans="1:11" customFormat="1" x14ac:dyDescent="0.2">
      <c r="A37" t="s">
        <v>440</v>
      </c>
      <c r="B37" s="182" t="s">
        <v>518</v>
      </c>
      <c r="C37" t="s">
        <v>576</v>
      </c>
      <c r="D37" t="s">
        <v>313</v>
      </c>
      <c r="E37" t="s">
        <v>577</v>
      </c>
      <c r="F37" t="s">
        <v>578</v>
      </c>
      <c r="I37" t="s">
        <v>579</v>
      </c>
      <c r="J37" t="s">
        <v>578</v>
      </c>
      <c r="K37" t="s">
        <v>580</v>
      </c>
    </row>
    <row r="38" spans="1:11" customFormat="1" x14ac:dyDescent="0.2">
      <c r="A38" t="s">
        <v>440</v>
      </c>
      <c r="B38" s="182" t="s">
        <v>518</v>
      </c>
      <c r="C38" t="s">
        <v>581</v>
      </c>
      <c r="D38" t="s">
        <v>313</v>
      </c>
      <c r="E38" t="s">
        <v>582</v>
      </c>
      <c r="F38" t="s">
        <v>583</v>
      </c>
      <c r="G38" t="s">
        <v>584</v>
      </c>
      <c r="H38" t="s">
        <v>585</v>
      </c>
      <c r="I38" t="s">
        <v>586</v>
      </c>
      <c r="J38" t="s">
        <v>587</v>
      </c>
      <c r="K38" t="s">
        <v>580</v>
      </c>
    </row>
    <row r="39" spans="1:11" customFormat="1" x14ac:dyDescent="0.2">
      <c r="A39" t="s">
        <v>440</v>
      </c>
      <c r="B39" s="182" t="s">
        <v>518</v>
      </c>
      <c r="C39" t="s">
        <v>588</v>
      </c>
      <c r="D39" t="s">
        <v>313</v>
      </c>
      <c r="E39" t="s">
        <v>582</v>
      </c>
      <c r="F39" t="s">
        <v>589</v>
      </c>
      <c r="G39" t="s">
        <v>584</v>
      </c>
      <c r="H39" t="s">
        <v>590</v>
      </c>
      <c r="I39" t="s">
        <v>591</v>
      </c>
      <c r="J39" t="s">
        <v>592</v>
      </c>
      <c r="K39" t="s">
        <v>580</v>
      </c>
    </row>
    <row r="40" spans="1:11" customFormat="1" x14ac:dyDescent="0.2">
      <c r="A40" t="s">
        <v>440</v>
      </c>
      <c r="B40" s="182" t="s">
        <v>518</v>
      </c>
      <c r="C40" t="s">
        <v>593</v>
      </c>
      <c r="D40" t="s">
        <v>313</v>
      </c>
      <c r="E40" t="s">
        <v>582</v>
      </c>
      <c r="F40" t="s">
        <v>594</v>
      </c>
      <c r="J40" t="s">
        <v>594</v>
      </c>
      <c r="K40" t="s">
        <v>524</v>
      </c>
    </row>
    <row r="41" spans="1:11" customFormat="1" x14ac:dyDescent="0.2">
      <c r="A41" t="s">
        <v>440</v>
      </c>
      <c r="B41" s="182" t="s">
        <v>518</v>
      </c>
      <c r="C41" t="s">
        <v>595</v>
      </c>
      <c r="D41" t="s">
        <v>313</v>
      </c>
      <c r="E41" t="s">
        <v>582</v>
      </c>
      <c r="F41" t="s">
        <v>596</v>
      </c>
      <c r="I41" t="s">
        <v>597</v>
      </c>
      <c r="J41" t="s">
        <v>598</v>
      </c>
      <c r="K41" t="s">
        <v>580</v>
      </c>
    </row>
    <row r="42" spans="1:11" customFormat="1" x14ac:dyDescent="0.2">
      <c r="A42" t="s">
        <v>440</v>
      </c>
      <c r="B42" s="182" t="s">
        <v>518</v>
      </c>
      <c r="C42" t="s">
        <v>599</v>
      </c>
      <c r="D42" t="s">
        <v>313</v>
      </c>
      <c r="E42" t="s">
        <v>293</v>
      </c>
      <c r="F42" t="s">
        <v>600</v>
      </c>
      <c r="G42" t="s">
        <v>601</v>
      </c>
      <c r="H42" t="s">
        <v>601</v>
      </c>
      <c r="J42" t="s">
        <v>602</v>
      </c>
      <c r="K42" t="s">
        <v>524</v>
      </c>
    </row>
    <row r="43" spans="1:11" customFormat="1" x14ac:dyDescent="0.2">
      <c r="A43" t="s">
        <v>440</v>
      </c>
      <c r="B43" s="182" t="s">
        <v>518</v>
      </c>
      <c r="C43" t="s">
        <v>603</v>
      </c>
      <c r="D43" t="s">
        <v>313</v>
      </c>
      <c r="E43" t="s">
        <v>293</v>
      </c>
      <c r="F43" t="s">
        <v>604</v>
      </c>
      <c r="G43" t="s">
        <v>605</v>
      </c>
      <c r="H43" t="s">
        <v>606</v>
      </c>
      <c r="J43" t="s">
        <v>604</v>
      </c>
      <c r="K43" t="s">
        <v>524</v>
      </c>
    </row>
    <row r="44" spans="1:11" customFormat="1" x14ac:dyDescent="0.2">
      <c r="A44" t="s">
        <v>440</v>
      </c>
      <c r="B44" s="182" t="s">
        <v>518</v>
      </c>
      <c r="C44" t="s">
        <v>607</v>
      </c>
      <c r="D44" t="s">
        <v>313</v>
      </c>
      <c r="E44" t="s">
        <v>293</v>
      </c>
      <c r="F44" t="s">
        <v>608</v>
      </c>
      <c r="G44" t="s">
        <v>522</v>
      </c>
      <c r="H44" t="s">
        <v>523</v>
      </c>
      <c r="J44" t="s">
        <v>608</v>
      </c>
      <c r="K44" t="s">
        <v>524</v>
      </c>
    </row>
    <row r="45" spans="1:11" customFormat="1" x14ac:dyDescent="0.2">
      <c r="A45" t="s">
        <v>440</v>
      </c>
      <c r="B45" s="182" t="s">
        <v>518</v>
      </c>
      <c r="C45" t="s">
        <v>609</v>
      </c>
      <c r="D45" t="s">
        <v>313</v>
      </c>
      <c r="E45" t="s">
        <v>293</v>
      </c>
      <c r="F45" t="s">
        <v>610</v>
      </c>
      <c r="G45" t="s">
        <v>523</v>
      </c>
      <c r="H45" t="s">
        <v>523</v>
      </c>
      <c r="J45" t="s">
        <v>610</v>
      </c>
      <c r="K45" t="s">
        <v>524</v>
      </c>
    </row>
    <row r="46" spans="1:11" x14ac:dyDescent="0.2">
      <c r="A46" t="s">
        <v>440</v>
      </c>
      <c r="B46" t="s">
        <v>611</v>
      </c>
      <c r="C46" t="s">
        <v>612</v>
      </c>
      <c r="D46" t="s">
        <v>313</v>
      </c>
      <c r="E46" t="s">
        <v>613</v>
      </c>
      <c r="F46" t="s">
        <v>614</v>
      </c>
      <c r="G46" t="s">
        <v>615</v>
      </c>
      <c r="H46" t="s">
        <v>616</v>
      </c>
      <c r="I46" t="s">
        <v>617</v>
      </c>
      <c r="J46" t="s">
        <v>618</v>
      </c>
      <c r="K46" s="182" t="str">
        <f t="shared" si="0"/>
        <v>EXT</v>
      </c>
    </row>
    <row r="47" spans="1:11" x14ac:dyDescent="0.2">
      <c r="A47" t="s">
        <v>440</v>
      </c>
      <c r="B47" t="s">
        <v>611</v>
      </c>
      <c r="C47" t="s">
        <v>619</v>
      </c>
      <c r="D47" t="s">
        <v>313</v>
      </c>
      <c r="E47" t="s">
        <v>613</v>
      </c>
      <c r="F47" t="s">
        <v>620</v>
      </c>
      <c r="G47" t="s">
        <v>621</v>
      </c>
      <c r="H47" t="s">
        <v>622</v>
      </c>
      <c r="I47" t="s">
        <v>623</v>
      </c>
      <c r="J47" t="s">
        <v>624</v>
      </c>
      <c r="K47" s="182" t="str">
        <f t="shared" si="0"/>
        <v>EXT</v>
      </c>
    </row>
    <row r="48" spans="1:11" x14ac:dyDescent="0.2">
      <c r="A48" t="s">
        <v>440</v>
      </c>
      <c r="B48" t="s">
        <v>611</v>
      </c>
      <c r="C48" t="s">
        <v>625</v>
      </c>
      <c r="D48" t="s">
        <v>313</v>
      </c>
      <c r="E48" t="s">
        <v>613</v>
      </c>
      <c r="F48" t="s">
        <v>626</v>
      </c>
      <c r="G48" t="s">
        <v>627</v>
      </c>
      <c r="H48" t="s">
        <v>628</v>
      </c>
      <c r="I48" t="s">
        <v>629</v>
      </c>
      <c r="J48" t="s">
        <v>630</v>
      </c>
      <c r="K48" s="182" t="str">
        <f t="shared" si="0"/>
        <v>EXT</v>
      </c>
    </row>
    <row r="49" spans="1:11" x14ac:dyDescent="0.2">
      <c r="A49" t="s">
        <v>440</v>
      </c>
      <c r="B49" t="s">
        <v>611</v>
      </c>
      <c r="C49" t="s">
        <v>631</v>
      </c>
      <c r="D49" t="s">
        <v>313</v>
      </c>
      <c r="E49" t="s">
        <v>632</v>
      </c>
      <c r="F49" t="s">
        <v>633</v>
      </c>
      <c r="G49" t="s">
        <v>634</v>
      </c>
      <c r="H49" t="s">
        <v>635</v>
      </c>
      <c r="I49" t="s">
        <v>636</v>
      </c>
      <c r="J49" t="s">
        <v>637</v>
      </c>
      <c r="K49" s="182" t="str">
        <f t="shared" si="0"/>
        <v>EXT</v>
      </c>
    </row>
    <row r="50" spans="1:11" x14ac:dyDescent="0.2">
      <c r="A50" t="s">
        <v>440</v>
      </c>
      <c r="B50" t="s">
        <v>611</v>
      </c>
      <c r="C50" t="s">
        <v>638</v>
      </c>
      <c r="D50" t="s">
        <v>313</v>
      </c>
      <c r="E50" t="s">
        <v>632</v>
      </c>
      <c r="F50" t="s">
        <v>639</v>
      </c>
      <c r="G50" t="s">
        <v>640</v>
      </c>
      <c r="H50" t="s">
        <v>641</v>
      </c>
      <c r="I50" t="s">
        <v>642</v>
      </c>
      <c r="J50" t="s">
        <v>643</v>
      </c>
      <c r="K50" s="182" t="str">
        <f t="shared" si="0"/>
        <v>EXT</v>
      </c>
    </row>
    <row r="51" spans="1:11" x14ac:dyDescent="0.2">
      <c r="A51" t="s">
        <v>440</v>
      </c>
      <c r="B51" t="s">
        <v>611</v>
      </c>
      <c r="C51" t="s">
        <v>644</v>
      </c>
      <c r="D51" t="s">
        <v>313</v>
      </c>
      <c r="E51" t="s">
        <v>645</v>
      </c>
      <c r="F51" t="s">
        <v>646</v>
      </c>
      <c r="G51" t="s">
        <v>647</v>
      </c>
      <c r="H51" t="s">
        <v>648</v>
      </c>
      <c r="I51" t="s">
        <v>649</v>
      </c>
      <c r="J51" t="s">
        <v>650</v>
      </c>
      <c r="K51" s="182" t="str">
        <f t="shared" si="0"/>
        <v>EXT</v>
      </c>
    </row>
    <row r="52" spans="1:11" x14ac:dyDescent="0.2">
      <c r="A52" t="s">
        <v>440</v>
      </c>
      <c r="B52" t="s">
        <v>611</v>
      </c>
      <c r="C52" t="s">
        <v>651</v>
      </c>
      <c r="D52" t="s">
        <v>313</v>
      </c>
      <c r="E52" t="s">
        <v>645</v>
      </c>
      <c r="F52" t="s">
        <v>652</v>
      </c>
      <c r="G52" t="s">
        <v>653</v>
      </c>
      <c r="H52" t="s">
        <v>654</v>
      </c>
      <c r="I52" t="s">
        <v>655</v>
      </c>
      <c r="J52" t="s">
        <v>656</v>
      </c>
      <c r="K52" s="182" t="str">
        <f t="shared" si="0"/>
        <v>EXT</v>
      </c>
    </row>
    <row r="53" spans="1:11" x14ac:dyDescent="0.2">
      <c r="A53" t="s">
        <v>440</v>
      </c>
      <c r="B53" t="s">
        <v>611</v>
      </c>
      <c r="C53" t="s">
        <v>657</v>
      </c>
      <c r="D53" t="s">
        <v>313</v>
      </c>
      <c r="E53" t="s">
        <v>645</v>
      </c>
      <c r="F53" t="s">
        <v>658</v>
      </c>
      <c r="G53" t="s">
        <v>659</v>
      </c>
      <c r="H53" t="s">
        <v>660</v>
      </c>
      <c r="I53" t="s">
        <v>661</v>
      </c>
      <c r="J53" t="s">
        <v>662</v>
      </c>
      <c r="K53" s="182" t="str">
        <f t="shared" si="0"/>
        <v>EXT</v>
      </c>
    </row>
    <row r="54" spans="1:11" x14ac:dyDescent="0.2">
      <c r="A54" t="s">
        <v>440</v>
      </c>
      <c r="B54" t="s">
        <v>611</v>
      </c>
      <c r="C54" t="s">
        <v>663</v>
      </c>
      <c r="D54" t="s">
        <v>313</v>
      </c>
      <c r="E54" t="s">
        <v>645</v>
      </c>
      <c r="F54" t="s">
        <v>664</v>
      </c>
      <c r="G54" t="s">
        <v>665</v>
      </c>
      <c r="H54" t="s">
        <v>666</v>
      </c>
      <c r="I54" t="s">
        <v>667</v>
      </c>
      <c r="J54" t="s">
        <v>668</v>
      </c>
      <c r="K54" s="182" t="str">
        <f t="shared" si="0"/>
        <v>EXT</v>
      </c>
    </row>
    <row r="55" spans="1:11" x14ac:dyDescent="0.2">
      <c r="A55" t="s">
        <v>440</v>
      </c>
      <c r="B55" t="s">
        <v>611</v>
      </c>
      <c r="C55" t="s">
        <v>669</v>
      </c>
      <c r="D55" t="s">
        <v>313</v>
      </c>
      <c r="E55" t="s">
        <v>645</v>
      </c>
      <c r="F55" t="s">
        <v>670</v>
      </c>
      <c r="G55" t="s">
        <v>671</v>
      </c>
      <c r="H55" t="s">
        <v>666</v>
      </c>
      <c r="I55" t="s">
        <v>672</v>
      </c>
      <c r="J55" t="s">
        <v>673</v>
      </c>
      <c r="K55" s="182" t="str">
        <f t="shared" si="0"/>
        <v>EXT</v>
      </c>
    </row>
    <row r="56" spans="1:11" customFormat="1" ht="15" x14ac:dyDescent="0.2">
      <c r="A56" t="s">
        <v>440</v>
      </c>
      <c r="B56" t="s">
        <v>611</v>
      </c>
      <c r="C56" t="s">
        <v>674</v>
      </c>
      <c r="D56" t="s">
        <v>313</v>
      </c>
      <c r="E56" t="s">
        <v>675</v>
      </c>
      <c r="F56" t="s">
        <v>676</v>
      </c>
      <c r="G56" t="s">
        <v>677</v>
      </c>
      <c r="H56" t="s">
        <v>678</v>
      </c>
      <c r="I56" t="s">
        <v>679</v>
      </c>
      <c r="J56" t="s">
        <v>676</v>
      </c>
    </row>
    <row r="57" spans="1:11" x14ac:dyDescent="0.2">
      <c r="A57" t="s">
        <v>440</v>
      </c>
      <c r="B57" t="s">
        <v>441</v>
      </c>
      <c r="C57" t="s">
        <v>680</v>
      </c>
      <c r="D57" t="s">
        <v>313</v>
      </c>
      <c r="E57" t="s">
        <v>397</v>
      </c>
      <c r="F57" t="s">
        <v>681</v>
      </c>
      <c r="G57" t="s">
        <v>682</v>
      </c>
      <c r="H57" t="s">
        <v>683</v>
      </c>
      <c r="I57" t="s">
        <v>684</v>
      </c>
      <c r="J57" t="s">
        <v>685</v>
      </c>
      <c r="K57" s="182" t="str">
        <f t="shared" si="0"/>
        <v>INT</v>
      </c>
    </row>
    <row r="58" spans="1:11" x14ac:dyDescent="0.2">
      <c r="A58" t="s">
        <v>440</v>
      </c>
      <c r="B58" t="s">
        <v>441</v>
      </c>
      <c r="C58" t="s">
        <v>686</v>
      </c>
      <c r="D58" t="s">
        <v>313</v>
      </c>
      <c r="E58" t="s">
        <v>397</v>
      </c>
      <c r="F58" t="s">
        <v>687</v>
      </c>
      <c r="G58" t="s">
        <v>688</v>
      </c>
      <c r="H58" t="s">
        <v>689</v>
      </c>
      <c r="I58" t="s">
        <v>690</v>
      </c>
      <c r="J58" t="s">
        <v>691</v>
      </c>
      <c r="K58" s="182" t="str">
        <f t="shared" si="0"/>
        <v>INT</v>
      </c>
    </row>
    <row r="59" spans="1:11" x14ac:dyDescent="0.2">
      <c r="A59" t="s">
        <v>440</v>
      </c>
      <c r="B59" t="s">
        <v>441</v>
      </c>
      <c r="C59" t="s">
        <v>692</v>
      </c>
      <c r="D59" t="s">
        <v>313</v>
      </c>
      <c r="E59" t="s">
        <v>397</v>
      </c>
      <c r="F59" t="s">
        <v>693</v>
      </c>
      <c r="G59" t="s">
        <v>694</v>
      </c>
      <c r="H59" t="s">
        <v>695</v>
      </c>
      <c r="I59" t="s">
        <v>696</v>
      </c>
      <c r="J59" t="s">
        <v>697</v>
      </c>
      <c r="K59" s="182" t="str">
        <f t="shared" si="0"/>
        <v>INT</v>
      </c>
    </row>
    <row r="60" spans="1:11" x14ac:dyDescent="0.2">
      <c r="A60" t="s">
        <v>440</v>
      </c>
      <c r="B60" t="s">
        <v>441</v>
      </c>
      <c r="C60" t="s">
        <v>698</v>
      </c>
      <c r="D60" t="s">
        <v>313</v>
      </c>
      <c r="E60" t="s">
        <v>397</v>
      </c>
      <c r="F60" t="s">
        <v>699</v>
      </c>
      <c r="G60" t="s">
        <v>700</v>
      </c>
      <c r="H60" t="s">
        <v>701</v>
      </c>
      <c r="I60" t="s">
        <v>702</v>
      </c>
      <c r="J60" t="s">
        <v>703</v>
      </c>
      <c r="K60" s="182" t="str">
        <f t="shared" si="0"/>
        <v>INT</v>
      </c>
    </row>
    <row r="61" spans="1:11" x14ac:dyDescent="0.2">
      <c r="A61" t="s">
        <v>440</v>
      </c>
      <c r="B61" t="s">
        <v>441</v>
      </c>
      <c r="C61" t="s">
        <v>704</v>
      </c>
      <c r="D61" t="s">
        <v>313</v>
      </c>
      <c r="E61" t="s">
        <v>397</v>
      </c>
      <c r="F61" t="s">
        <v>705</v>
      </c>
      <c r="G61" t="s">
        <v>706</v>
      </c>
      <c r="H61" t="s">
        <v>707</v>
      </c>
      <c r="I61" t="s">
        <v>690</v>
      </c>
      <c r="J61" t="s">
        <v>708</v>
      </c>
      <c r="K61" s="182" t="str">
        <f t="shared" si="0"/>
        <v>INT</v>
      </c>
    </row>
    <row r="62" spans="1:11" x14ac:dyDescent="0.2">
      <c r="A62" t="s">
        <v>440</v>
      </c>
      <c r="B62" t="s">
        <v>441</v>
      </c>
      <c r="C62" t="s">
        <v>709</v>
      </c>
      <c r="D62" t="s">
        <v>313</v>
      </c>
      <c r="E62" t="s">
        <v>397</v>
      </c>
      <c r="F62" t="s">
        <v>710</v>
      </c>
      <c r="G62" t="s">
        <v>711</v>
      </c>
      <c r="H62" t="s">
        <v>712</v>
      </c>
      <c r="I62" t="s">
        <v>713</v>
      </c>
      <c r="J62" t="s">
        <v>714</v>
      </c>
      <c r="K62" s="182" t="str">
        <f t="shared" si="0"/>
        <v>INT</v>
      </c>
    </row>
    <row r="63" spans="1:11" x14ac:dyDescent="0.2">
      <c r="A63" t="s">
        <v>440</v>
      </c>
      <c r="B63" t="s">
        <v>441</v>
      </c>
      <c r="C63" t="s">
        <v>715</v>
      </c>
      <c r="D63" t="s">
        <v>313</v>
      </c>
      <c r="E63" t="s">
        <v>397</v>
      </c>
      <c r="F63" t="s">
        <v>716</v>
      </c>
      <c r="G63" t="s">
        <v>717</v>
      </c>
      <c r="H63" t="s">
        <v>718</v>
      </c>
      <c r="I63" t="s">
        <v>719</v>
      </c>
      <c r="J63" t="s">
        <v>720</v>
      </c>
      <c r="K63" s="182" t="str">
        <f t="shared" si="0"/>
        <v>INT</v>
      </c>
    </row>
    <row r="64" spans="1:11" x14ac:dyDescent="0.2">
      <c r="A64" t="s">
        <v>440</v>
      </c>
      <c r="B64" t="s">
        <v>441</v>
      </c>
      <c r="C64" t="s">
        <v>721</v>
      </c>
      <c r="D64" t="s">
        <v>313</v>
      </c>
      <c r="E64" t="s">
        <v>397</v>
      </c>
      <c r="F64" t="s">
        <v>722</v>
      </c>
      <c r="G64" t="s">
        <v>723</v>
      </c>
      <c r="H64" t="s">
        <v>724</v>
      </c>
      <c r="I64" t="s">
        <v>696</v>
      </c>
      <c r="J64" t="s">
        <v>725</v>
      </c>
      <c r="K64" s="182" t="str">
        <f t="shared" si="0"/>
        <v>INT</v>
      </c>
    </row>
    <row r="65" spans="1:11" x14ac:dyDescent="0.2">
      <c r="A65" t="s">
        <v>440</v>
      </c>
      <c r="B65" t="s">
        <v>441</v>
      </c>
      <c r="C65" t="s">
        <v>726</v>
      </c>
      <c r="D65" t="s">
        <v>313</v>
      </c>
      <c r="E65" t="s">
        <v>397</v>
      </c>
      <c r="F65" t="s">
        <v>727</v>
      </c>
      <c r="G65" t="s">
        <v>728</v>
      </c>
      <c r="H65" t="s">
        <v>729</v>
      </c>
      <c r="I65" t="s">
        <v>702</v>
      </c>
      <c r="J65" t="s">
        <v>730</v>
      </c>
      <c r="K65" s="182" t="str">
        <f t="shared" si="0"/>
        <v>INT</v>
      </c>
    </row>
    <row r="66" spans="1:11" x14ac:dyDescent="0.2">
      <c r="A66" t="s">
        <v>440</v>
      </c>
      <c r="B66" t="s">
        <v>441</v>
      </c>
      <c r="C66" t="s">
        <v>731</v>
      </c>
      <c r="D66" t="s">
        <v>313</v>
      </c>
      <c r="E66" t="s">
        <v>397</v>
      </c>
      <c r="F66" t="s">
        <v>732</v>
      </c>
      <c r="G66" t="s">
        <v>733</v>
      </c>
      <c r="H66" t="s">
        <v>734</v>
      </c>
      <c r="I66" t="s">
        <v>735</v>
      </c>
      <c r="J66" t="s">
        <v>736</v>
      </c>
      <c r="K66" s="182" t="str">
        <f t="shared" si="0"/>
        <v>INT</v>
      </c>
    </row>
    <row r="67" spans="1:11" x14ac:dyDescent="0.2">
      <c r="A67" t="s">
        <v>440</v>
      </c>
      <c r="B67" t="s">
        <v>441</v>
      </c>
      <c r="C67" t="s">
        <v>737</v>
      </c>
      <c r="D67" t="s">
        <v>313</v>
      </c>
      <c r="E67" t="s">
        <v>397</v>
      </c>
      <c r="F67" t="s">
        <v>738</v>
      </c>
      <c r="G67" t="s">
        <v>739</v>
      </c>
      <c r="H67" t="s">
        <v>740</v>
      </c>
      <c r="I67" t="s">
        <v>741</v>
      </c>
      <c r="J67" t="s">
        <v>742</v>
      </c>
      <c r="K67" s="182" t="str">
        <f t="shared" si="0"/>
        <v>INT</v>
      </c>
    </row>
    <row r="68" spans="1:11" x14ac:dyDescent="0.2">
      <c r="A68" t="s">
        <v>440</v>
      </c>
      <c r="B68" t="s">
        <v>441</v>
      </c>
      <c r="C68" t="s">
        <v>743</v>
      </c>
      <c r="D68" t="s">
        <v>313</v>
      </c>
      <c r="E68" t="s">
        <v>397</v>
      </c>
      <c r="F68" t="s">
        <v>744</v>
      </c>
      <c r="G68" t="s">
        <v>745</v>
      </c>
      <c r="H68" t="s">
        <v>746</v>
      </c>
      <c r="I68" t="s">
        <v>747</v>
      </c>
      <c r="J68" t="s">
        <v>748</v>
      </c>
      <c r="K68" s="182" t="str">
        <f t="shared" si="0"/>
        <v>INT</v>
      </c>
    </row>
    <row r="69" spans="1:11" x14ac:dyDescent="0.2">
      <c r="A69" t="s">
        <v>440</v>
      </c>
      <c r="B69" t="s">
        <v>441</v>
      </c>
      <c r="C69" t="s">
        <v>749</v>
      </c>
      <c r="D69" t="s">
        <v>313</v>
      </c>
      <c r="E69" t="s">
        <v>397</v>
      </c>
      <c r="F69" t="s">
        <v>750</v>
      </c>
      <c r="G69" t="s">
        <v>751</v>
      </c>
      <c r="H69" t="s">
        <v>752</v>
      </c>
      <c r="I69" t="s">
        <v>753</v>
      </c>
      <c r="J69" t="s">
        <v>754</v>
      </c>
      <c r="K69" s="182" t="str">
        <f t="shared" si="0"/>
        <v>INT</v>
      </c>
    </row>
    <row r="70" spans="1:11" x14ac:dyDescent="0.2">
      <c r="A70" t="s">
        <v>440</v>
      </c>
      <c r="B70" t="s">
        <v>441</v>
      </c>
      <c r="C70" t="s">
        <v>755</v>
      </c>
      <c r="D70" t="s">
        <v>313</v>
      </c>
      <c r="E70" t="s">
        <v>397</v>
      </c>
      <c r="F70" t="s">
        <v>756</v>
      </c>
      <c r="G70" t="s">
        <v>757</v>
      </c>
      <c r="H70" t="s">
        <v>758</v>
      </c>
      <c r="I70" t="s">
        <v>759</v>
      </c>
      <c r="J70" t="s">
        <v>760</v>
      </c>
      <c r="K70" s="182" t="str">
        <f t="shared" si="0"/>
        <v>INT</v>
      </c>
    </row>
    <row r="71" spans="1:11" x14ac:dyDescent="0.2">
      <c r="A71" t="s">
        <v>440</v>
      </c>
      <c r="B71" t="s">
        <v>441</v>
      </c>
      <c r="C71" t="s">
        <v>761</v>
      </c>
      <c r="D71" t="s">
        <v>313</v>
      </c>
      <c r="E71" t="s">
        <v>397</v>
      </c>
      <c r="F71" t="s">
        <v>762</v>
      </c>
      <c r="G71" t="s">
        <v>763</v>
      </c>
      <c r="H71" t="s">
        <v>764</v>
      </c>
      <c r="I71" t="s">
        <v>759</v>
      </c>
      <c r="J71" t="s">
        <v>765</v>
      </c>
      <c r="K71" s="182" t="str">
        <f t="shared" si="0"/>
        <v>INT</v>
      </c>
    </row>
    <row r="72" spans="1:11" x14ac:dyDescent="0.2">
      <c r="A72" t="s">
        <v>440</v>
      </c>
      <c r="B72" t="s">
        <v>441</v>
      </c>
      <c r="C72" t="s">
        <v>766</v>
      </c>
      <c r="D72" t="s">
        <v>313</v>
      </c>
      <c r="E72" t="s">
        <v>397</v>
      </c>
      <c r="F72" t="s">
        <v>767</v>
      </c>
      <c r="G72" t="s">
        <v>768</v>
      </c>
      <c r="H72" t="s">
        <v>769</v>
      </c>
      <c r="I72" t="s">
        <v>770</v>
      </c>
      <c r="J72" t="s">
        <v>771</v>
      </c>
      <c r="K72" s="182" t="str">
        <f t="shared" si="0"/>
        <v>INT</v>
      </c>
    </row>
    <row r="73" spans="1:11" x14ac:dyDescent="0.2">
      <c r="A73" t="s">
        <v>440</v>
      </c>
      <c r="B73" t="s">
        <v>441</v>
      </c>
      <c r="C73" t="s">
        <v>772</v>
      </c>
      <c r="D73" t="s">
        <v>313</v>
      </c>
      <c r="E73" t="s">
        <v>397</v>
      </c>
      <c r="F73" t="s">
        <v>773</v>
      </c>
      <c r="G73" t="s">
        <v>774</v>
      </c>
      <c r="H73" t="s">
        <v>775</v>
      </c>
      <c r="I73" t="s">
        <v>776</v>
      </c>
      <c r="J73" t="s">
        <v>777</v>
      </c>
      <c r="K73" s="182" t="str">
        <f t="shared" si="0"/>
        <v>INT</v>
      </c>
    </row>
    <row r="74" spans="1:11" x14ac:dyDescent="0.2">
      <c r="A74" t="s">
        <v>440</v>
      </c>
      <c r="B74" t="s">
        <v>441</v>
      </c>
      <c r="C74" t="s">
        <v>778</v>
      </c>
      <c r="D74" t="s">
        <v>313</v>
      </c>
      <c r="E74" t="s">
        <v>397</v>
      </c>
      <c r="F74" t="s">
        <v>779</v>
      </c>
      <c r="G74" t="s">
        <v>780</v>
      </c>
      <c r="H74" t="s">
        <v>781</v>
      </c>
      <c r="I74" t="s">
        <v>782</v>
      </c>
      <c r="J74" t="s">
        <v>783</v>
      </c>
      <c r="K74" s="182" t="str">
        <f t="shared" si="0"/>
        <v>INT</v>
      </c>
    </row>
    <row r="75" spans="1:11" x14ac:dyDescent="0.2">
      <c r="A75" t="s">
        <v>440</v>
      </c>
      <c r="B75" t="s">
        <v>441</v>
      </c>
      <c r="C75" t="s">
        <v>784</v>
      </c>
      <c r="D75" t="s">
        <v>313</v>
      </c>
      <c r="E75" t="s">
        <v>397</v>
      </c>
      <c r="F75" t="s">
        <v>785</v>
      </c>
      <c r="G75" t="s">
        <v>786</v>
      </c>
      <c r="H75" t="s">
        <v>787</v>
      </c>
      <c r="I75" t="s">
        <v>788</v>
      </c>
      <c r="J75" t="s">
        <v>754</v>
      </c>
      <c r="K75" s="182" t="str">
        <f t="shared" si="0"/>
        <v>INT</v>
      </c>
    </row>
    <row r="76" spans="1:11" x14ac:dyDescent="0.2">
      <c r="A76" t="s">
        <v>440</v>
      </c>
      <c r="B76" t="s">
        <v>441</v>
      </c>
      <c r="C76" t="s">
        <v>789</v>
      </c>
      <c r="D76" t="s">
        <v>313</v>
      </c>
      <c r="E76" t="s">
        <v>397</v>
      </c>
      <c r="F76" t="s">
        <v>790</v>
      </c>
      <c r="G76" t="s">
        <v>791</v>
      </c>
      <c r="H76" t="s">
        <v>792</v>
      </c>
      <c r="I76" t="s">
        <v>793</v>
      </c>
      <c r="J76" t="s">
        <v>794</v>
      </c>
      <c r="K76" s="182" t="str">
        <f t="shared" si="0"/>
        <v>INT</v>
      </c>
    </row>
    <row r="77" spans="1:11" x14ac:dyDescent="0.2">
      <c r="A77" t="s">
        <v>440</v>
      </c>
      <c r="B77" t="s">
        <v>441</v>
      </c>
      <c r="C77" t="s">
        <v>795</v>
      </c>
      <c r="D77" t="s">
        <v>313</v>
      </c>
      <c r="E77" t="s">
        <v>397</v>
      </c>
      <c r="F77" t="s">
        <v>796</v>
      </c>
      <c r="G77" t="s">
        <v>797</v>
      </c>
      <c r="H77" t="s">
        <v>798</v>
      </c>
      <c r="I77" t="s">
        <v>702</v>
      </c>
      <c r="J77" t="s">
        <v>799</v>
      </c>
      <c r="K77" s="182" t="str">
        <f t="shared" si="0"/>
        <v>INT</v>
      </c>
    </row>
    <row r="78" spans="1:11" x14ac:dyDescent="0.2">
      <c r="A78" t="s">
        <v>440</v>
      </c>
      <c r="B78" t="s">
        <v>441</v>
      </c>
      <c r="C78" t="s">
        <v>800</v>
      </c>
      <c r="D78" t="s">
        <v>313</v>
      </c>
      <c r="E78" t="s">
        <v>397</v>
      </c>
      <c r="F78" t="s">
        <v>801</v>
      </c>
      <c r="G78" t="s">
        <v>802</v>
      </c>
      <c r="H78" t="s">
        <v>803</v>
      </c>
      <c r="I78" t="s">
        <v>788</v>
      </c>
      <c r="J78" t="s">
        <v>754</v>
      </c>
      <c r="K78" s="182" t="str">
        <f t="shared" si="0"/>
        <v>INT</v>
      </c>
    </row>
    <row r="79" spans="1:11" x14ac:dyDescent="0.2">
      <c r="A79" t="s">
        <v>440</v>
      </c>
      <c r="B79" t="s">
        <v>441</v>
      </c>
      <c r="C79" t="s">
        <v>804</v>
      </c>
      <c r="D79" t="s">
        <v>313</v>
      </c>
      <c r="E79" t="s">
        <v>397</v>
      </c>
      <c r="F79" t="s">
        <v>805</v>
      </c>
      <c r="G79" t="s">
        <v>806</v>
      </c>
      <c r="H79" t="s">
        <v>807</v>
      </c>
      <c r="I79" t="s">
        <v>808</v>
      </c>
      <c r="J79" t="s">
        <v>809</v>
      </c>
      <c r="K79" s="182" t="str">
        <f t="shared" si="0"/>
        <v>INT</v>
      </c>
    </row>
    <row r="80" spans="1:11" x14ac:dyDescent="0.2">
      <c r="A80" t="s">
        <v>440</v>
      </c>
      <c r="B80" t="s">
        <v>441</v>
      </c>
      <c r="C80" t="s">
        <v>810</v>
      </c>
      <c r="D80" t="s">
        <v>313</v>
      </c>
      <c r="E80" t="s">
        <v>397</v>
      </c>
      <c r="F80" t="s">
        <v>811</v>
      </c>
      <c r="G80" t="s">
        <v>812</v>
      </c>
      <c r="H80" t="s">
        <v>813</v>
      </c>
      <c r="I80" t="s">
        <v>814</v>
      </c>
      <c r="J80" t="s">
        <v>815</v>
      </c>
      <c r="K80" s="182" t="str">
        <f t="shared" si="0"/>
        <v>INT</v>
      </c>
    </row>
    <row r="81" spans="1:11" x14ac:dyDescent="0.2">
      <c r="A81" t="s">
        <v>440</v>
      </c>
      <c r="B81" t="s">
        <v>441</v>
      </c>
      <c r="C81" t="s">
        <v>816</v>
      </c>
      <c r="D81" t="s">
        <v>313</v>
      </c>
      <c r="E81" t="s">
        <v>397</v>
      </c>
      <c r="F81" t="s">
        <v>817</v>
      </c>
      <c r="G81" t="s">
        <v>818</v>
      </c>
      <c r="H81" t="s">
        <v>819</v>
      </c>
      <c r="I81" t="s">
        <v>820</v>
      </c>
      <c r="J81" t="s">
        <v>821</v>
      </c>
      <c r="K81" s="182" t="str">
        <f t="shared" si="0"/>
        <v>INT</v>
      </c>
    </row>
    <row r="82" spans="1:11" x14ac:dyDescent="0.2">
      <c r="A82" t="s">
        <v>440</v>
      </c>
      <c r="B82" t="s">
        <v>441</v>
      </c>
      <c r="C82" t="s">
        <v>822</v>
      </c>
      <c r="D82" t="s">
        <v>313</v>
      </c>
      <c r="E82" t="s">
        <v>397</v>
      </c>
      <c r="F82" t="s">
        <v>823</v>
      </c>
      <c r="G82" t="s">
        <v>824</v>
      </c>
      <c r="H82" t="s">
        <v>825</v>
      </c>
      <c r="I82" t="s">
        <v>826</v>
      </c>
      <c r="J82" t="s">
        <v>783</v>
      </c>
      <c r="K82" s="182" t="str">
        <f t="shared" si="0"/>
        <v>INT</v>
      </c>
    </row>
    <row r="83" spans="1:11" x14ac:dyDescent="0.2">
      <c r="A83" t="s">
        <v>440</v>
      </c>
      <c r="B83" t="s">
        <v>441</v>
      </c>
      <c r="C83" t="s">
        <v>827</v>
      </c>
      <c r="D83" t="s">
        <v>313</v>
      </c>
      <c r="E83" t="s">
        <v>397</v>
      </c>
      <c r="F83" t="s">
        <v>828</v>
      </c>
      <c r="G83" t="s">
        <v>829</v>
      </c>
      <c r="H83" t="s">
        <v>830</v>
      </c>
      <c r="I83" t="s">
        <v>831</v>
      </c>
      <c r="J83" t="s">
        <v>832</v>
      </c>
      <c r="K83" s="182" t="str">
        <f t="shared" si="0"/>
        <v>INT</v>
      </c>
    </row>
    <row r="84" spans="1:11" x14ac:dyDescent="0.2">
      <c r="A84" t="s">
        <v>440</v>
      </c>
      <c r="B84" t="s">
        <v>441</v>
      </c>
      <c r="C84" t="s">
        <v>833</v>
      </c>
      <c r="D84" t="s">
        <v>313</v>
      </c>
      <c r="E84" t="s">
        <v>397</v>
      </c>
      <c r="F84" t="s">
        <v>834</v>
      </c>
      <c r="G84" t="s">
        <v>835</v>
      </c>
      <c r="H84" t="s">
        <v>836</v>
      </c>
      <c r="I84" t="s">
        <v>837</v>
      </c>
      <c r="J84" t="s">
        <v>838</v>
      </c>
      <c r="K84" s="182" t="str">
        <f t="shared" si="0"/>
        <v>INT</v>
      </c>
    </row>
    <row r="85" spans="1:11" x14ac:dyDescent="0.2">
      <c r="A85" t="s">
        <v>440</v>
      </c>
      <c r="B85" t="s">
        <v>441</v>
      </c>
      <c r="C85" t="s">
        <v>839</v>
      </c>
      <c r="D85" t="s">
        <v>313</v>
      </c>
      <c r="E85" t="s">
        <v>397</v>
      </c>
      <c r="F85" t="s">
        <v>840</v>
      </c>
      <c r="G85" t="s">
        <v>841</v>
      </c>
      <c r="H85" t="s">
        <v>842</v>
      </c>
      <c r="I85" t="s">
        <v>843</v>
      </c>
      <c r="J85" t="s">
        <v>844</v>
      </c>
      <c r="K85" s="182" t="str">
        <f t="shared" si="0"/>
        <v>INT</v>
      </c>
    </row>
    <row r="86" spans="1:11" x14ac:dyDescent="0.2">
      <c r="A86" t="s">
        <v>440</v>
      </c>
      <c r="B86" t="s">
        <v>441</v>
      </c>
      <c r="C86" t="s">
        <v>845</v>
      </c>
      <c r="D86" t="s">
        <v>313</v>
      </c>
      <c r="E86" t="s">
        <v>397</v>
      </c>
      <c r="F86" t="s">
        <v>846</v>
      </c>
      <c r="G86" t="s">
        <v>847</v>
      </c>
      <c r="H86" t="s">
        <v>848</v>
      </c>
      <c r="I86" t="s">
        <v>793</v>
      </c>
      <c r="J86" t="s">
        <v>849</v>
      </c>
      <c r="K86" s="182" t="str">
        <f t="shared" si="0"/>
        <v>INT</v>
      </c>
    </row>
    <row r="87" spans="1:11" x14ac:dyDescent="0.2">
      <c r="A87" t="s">
        <v>440</v>
      </c>
      <c r="B87" t="s">
        <v>441</v>
      </c>
      <c r="C87" t="s">
        <v>850</v>
      </c>
      <c r="D87" t="s">
        <v>313</v>
      </c>
      <c r="E87" t="s">
        <v>397</v>
      </c>
      <c r="F87" t="s">
        <v>851</v>
      </c>
      <c r="G87" t="s">
        <v>852</v>
      </c>
      <c r="H87" t="s">
        <v>853</v>
      </c>
      <c r="I87" t="s">
        <v>702</v>
      </c>
      <c r="J87" t="s">
        <v>854</v>
      </c>
      <c r="K87" s="182" t="str">
        <f t="shared" si="0"/>
        <v>INT</v>
      </c>
    </row>
    <row r="88" spans="1:11" x14ac:dyDescent="0.2">
      <c r="A88" t="s">
        <v>440</v>
      </c>
      <c r="B88" t="s">
        <v>441</v>
      </c>
      <c r="C88" t="s">
        <v>855</v>
      </c>
      <c r="D88" t="s">
        <v>313</v>
      </c>
      <c r="E88" t="s">
        <v>397</v>
      </c>
      <c r="F88" t="s">
        <v>856</v>
      </c>
      <c r="G88" t="s">
        <v>857</v>
      </c>
      <c r="H88" t="s">
        <v>858</v>
      </c>
      <c r="I88" t="s">
        <v>788</v>
      </c>
      <c r="J88" t="s">
        <v>754</v>
      </c>
      <c r="K88" s="182" t="str">
        <f t="shared" si="0"/>
        <v>INT</v>
      </c>
    </row>
    <row r="89" spans="1:11" x14ac:dyDescent="0.2">
      <c r="A89" t="s">
        <v>440</v>
      </c>
      <c r="B89" t="s">
        <v>441</v>
      </c>
      <c r="C89" t="s">
        <v>859</v>
      </c>
      <c r="D89" t="s">
        <v>313</v>
      </c>
      <c r="E89" t="s">
        <v>397</v>
      </c>
      <c r="F89" t="s">
        <v>860</v>
      </c>
      <c r="G89" t="s">
        <v>861</v>
      </c>
      <c r="H89" t="s">
        <v>862</v>
      </c>
      <c r="I89" t="s">
        <v>863</v>
      </c>
      <c r="J89" t="s">
        <v>864</v>
      </c>
      <c r="K89" s="182" t="str">
        <f t="shared" si="0"/>
        <v>INT</v>
      </c>
    </row>
    <row r="90" spans="1:11" x14ac:dyDescent="0.2">
      <c r="A90" t="s">
        <v>440</v>
      </c>
      <c r="B90" t="s">
        <v>441</v>
      </c>
      <c r="C90" t="s">
        <v>865</v>
      </c>
      <c r="D90" t="s">
        <v>313</v>
      </c>
      <c r="E90" t="s">
        <v>397</v>
      </c>
      <c r="F90" t="s">
        <v>866</v>
      </c>
      <c r="G90" t="s">
        <v>867</v>
      </c>
      <c r="H90" t="s">
        <v>868</v>
      </c>
      <c r="I90" t="s">
        <v>869</v>
      </c>
      <c r="J90" t="s">
        <v>870</v>
      </c>
      <c r="K90" s="182" t="str">
        <f t="shared" si="0"/>
        <v>INT</v>
      </c>
    </row>
    <row r="91" spans="1:11" x14ac:dyDescent="0.2">
      <c r="A91" t="s">
        <v>440</v>
      </c>
      <c r="B91" t="s">
        <v>441</v>
      </c>
      <c r="C91" t="s">
        <v>871</v>
      </c>
      <c r="D91" t="s">
        <v>313</v>
      </c>
      <c r="E91" t="s">
        <v>397</v>
      </c>
      <c r="F91" t="s">
        <v>872</v>
      </c>
      <c r="G91" t="s">
        <v>873</v>
      </c>
      <c r="H91" t="s">
        <v>874</v>
      </c>
      <c r="I91" t="s">
        <v>690</v>
      </c>
      <c r="J91" t="s">
        <v>875</v>
      </c>
      <c r="K91" s="182" t="str">
        <f t="shared" si="0"/>
        <v>INT</v>
      </c>
    </row>
    <row r="92" spans="1:11" x14ac:dyDescent="0.2">
      <c r="A92" t="s">
        <v>440</v>
      </c>
      <c r="B92" t="s">
        <v>441</v>
      </c>
      <c r="C92" t="s">
        <v>876</v>
      </c>
      <c r="D92" t="s">
        <v>313</v>
      </c>
      <c r="E92" t="s">
        <v>397</v>
      </c>
      <c r="F92" t="s">
        <v>877</v>
      </c>
      <c r="G92" t="s">
        <v>878</v>
      </c>
      <c r="H92" t="s">
        <v>879</v>
      </c>
      <c r="I92" t="s">
        <v>880</v>
      </c>
      <c r="J92" t="s">
        <v>881</v>
      </c>
      <c r="K92" s="182" t="str">
        <f t="shared" ref="K92:K155" si="1">IF(E92="EMODnet Physics", "INT", "EXT")</f>
        <v>INT</v>
      </c>
    </row>
    <row r="93" spans="1:11" x14ac:dyDescent="0.2">
      <c r="A93" t="s">
        <v>440</v>
      </c>
      <c r="B93" t="s">
        <v>441</v>
      </c>
      <c r="C93" t="s">
        <v>882</v>
      </c>
      <c r="D93" t="s">
        <v>313</v>
      </c>
      <c r="E93" t="s">
        <v>397</v>
      </c>
      <c r="F93" t="s">
        <v>883</v>
      </c>
      <c r="G93" t="s">
        <v>884</v>
      </c>
      <c r="H93" t="s">
        <v>885</v>
      </c>
      <c r="I93" t="s">
        <v>880</v>
      </c>
      <c r="J93" t="s">
        <v>886</v>
      </c>
      <c r="K93" s="182" t="str">
        <f t="shared" si="1"/>
        <v>INT</v>
      </c>
    </row>
    <row r="94" spans="1:11" x14ac:dyDescent="0.2">
      <c r="A94" t="s">
        <v>440</v>
      </c>
      <c r="B94" t="s">
        <v>441</v>
      </c>
      <c r="C94" t="s">
        <v>887</v>
      </c>
      <c r="D94" t="s">
        <v>313</v>
      </c>
      <c r="E94" t="s">
        <v>397</v>
      </c>
      <c r="F94" t="s">
        <v>888</v>
      </c>
      <c r="G94" t="s">
        <v>889</v>
      </c>
      <c r="H94" t="s">
        <v>890</v>
      </c>
      <c r="I94" t="s">
        <v>891</v>
      </c>
      <c r="J94" t="s">
        <v>892</v>
      </c>
      <c r="K94" s="182" t="str">
        <f t="shared" si="1"/>
        <v>INT</v>
      </c>
    </row>
    <row r="95" spans="1:11" x14ac:dyDescent="0.2">
      <c r="A95" t="s">
        <v>440</v>
      </c>
      <c r="B95" t="s">
        <v>441</v>
      </c>
      <c r="C95" t="s">
        <v>893</v>
      </c>
      <c r="D95" t="s">
        <v>313</v>
      </c>
      <c r="E95" t="s">
        <v>397</v>
      </c>
      <c r="F95" t="s">
        <v>894</v>
      </c>
      <c r="G95" t="s">
        <v>895</v>
      </c>
      <c r="H95" t="s">
        <v>896</v>
      </c>
      <c r="I95" t="s">
        <v>897</v>
      </c>
      <c r="J95" t="s">
        <v>898</v>
      </c>
      <c r="K95" s="182" t="str">
        <f t="shared" si="1"/>
        <v>INT</v>
      </c>
    </row>
    <row r="96" spans="1:11" x14ac:dyDescent="0.2">
      <c r="A96" t="s">
        <v>440</v>
      </c>
      <c r="B96" t="s">
        <v>899</v>
      </c>
      <c r="C96" t="s">
        <v>900</v>
      </c>
      <c r="D96" t="s">
        <v>313</v>
      </c>
      <c r="E96" t="s">
        <v>397</v>
      </c>
      <c r="F96" t="s">
        <v>901</v>
      </c>
      <c r="G96" t="s">
        <v>902</v>
      </c>
      <c r="H96" t="s">
        <v>903</v>
      </c>
      <c r="I96" t="s">
        <v>904</v>
      </c>
      <c r="J96" t="s">
        <v>905</v>
      </c>
      <c r="K96" s="182" t="str">
        <f t="shared" si="1"/>
        <v>INT</v>
      </c>
    </row>
    <row r="97" spans="1:11" x14ac:dyDescent="0.2">
      <c r="A97" t="s">
        <v>440</v>
      </c>
      <c r="B97" t="s">
        <v>899</v>
      </c>
      <c r="C97" t="s">
        <v>906</v>
      </c>
      <c r="D97" t="s">
        <v>313</v>
      </c>
      <c r="E97" t="s">
        <v>397</v>
      </c>
      <c r="F97" t="s">
        <v>907</v>
      </c>
      <c r="G97" t="s">
        <v>908</v>
      </c>
      <c r="H97" t="s">
        <v>909</v>
      </c>
      <c r="I97" t="s">
        <v>910</v>
      </c>
      <c r="J97" t="s">
        <v>911</v>
      </c>
      <c r="K97" s="182" t="str">
        <f t="shared" si="1"/>
        <v>INT</v>
      </c>
    </row>
    <row r="98" spans="1:11" x14ac:dyDescent="0.2">
      <c r="A98" t="s">
        <v>440</v>
      </c>
      <c r="B98" t="s">
        <v>899</v>
      </c>
      <c r="C98" t="s">
        <v>912</v>
      </c>
      <c r="D98" t="s">
        <v>313</v>
      </c>
      <c r="E98" t="s">
        <v>397</v>
      </c>
      <c r="F98" t="s">
        <v>913</v>
      </c>
      <c r="G98" t="s">
        <v>914</v>
      </c>
      <c r="H98" t="s">
        <v>915</v>
      </c>
      <c r="I98" t="s">
        <v>910</v>
      </c>
      <c r="J98" t="s">
        <v>742</v>
      </c>
      <c r="K98" s="182" t="str">
        <f t="shared" si="1"/>
        <v>INT</v>
      </c>
    </row>
    <row r="99" spans="1:11" x14ac:dyDescent="0.2">
      <c r="A99" t="s">
        <v>440</v>
      </c>
      <c r="B99" t="s">
        <v>899</v>
      </c>
      <c r="C99" t="s">
        <v>916</v>
      </c>
      <c r="D99" t="s">
        <v>313</v>
      </c>
      <c r="E99" t="s">
        <v>397</v>
      </c>
      <c r="F99" t="s">
        <v>917</v>
      </c>
      <c r="G99" t="s">
        <v>918</v>
      </c>
      <c r="H99" t="s">
        <v>919</v>
      </c>
      <c r="I99" t="s">
        <v>910</v>
      </c>
      <c r="J99" t="s">
        <v>920</v>
      </c>
      <c r="K99" s="182" t="str">
        <f t="shared" si="1"/>
        <v>INT</v>
      </c>
    </row>
    <row r="100" spans="1:11" x14ac:dyDescent="0.2">
      <c r="A100" t="s">
        <v>440</v>
      </c>
      <c r="B100" t="s">
        <v>441</v>
      </c>
      <c r="C100" t="s">
        <v>921</v>
      </c>
      <c r="D100" t="s">
        <v>313</v>
      </c>
      <c r="E100" t="s">
        <v>397</v>
      </c>
      <c r="F100" t="s">
        <v>922</v>
      </c>
      <c r="G100" t="s">
        <v>923</v>
      </c>
      <c r="H100" t="s">
        <v>924</v>
      </c>
      <c r="I100" t="s">
        <v>925</v>
      </c>
      <c r="J100" t="s">
        <v>926</v>
      </c>
      <c r="K100" s="182" t="str">
        <f t="shared" si="1"/>
        <v>INT</v>
      </c>
    </row>
    <row r="101" spans="1:11" x14ac:dyDescent="0.2">
      <c r="A101" t="s">
        <v>440</v>
      </c>
      <c r="B101" t="s">
        <v>441</v>
      </c>
      <c r="C101" t="s">
        <v>927</v>
      </c>
      <c r="D101" t="s">
        <v>313</v>
      </c>
      <c r="E101" t="s">
        <v>397</v>
      </c>
      <c r="F101" t="s">
        <v>928</v>
      </c>
      <c r="G101" t="s">
        <v>929</v>
      </c>
      <c r="H101" t="s">
        <v>930</v>
      </c>
      <c r="I101" t="s">
        <v>869</v>
      </c>
      <c r="J101" t="s">
        <v>931</v>
      </c>
      <c r="K101" s="182" t="str">
        <f t="shared" si="1"/>
        <v>INT</v>
      </c>
    </row>
    <row r="102" spans="1:11" x14ac:dyDescent="0.2">
      <c r="A102" t="s">
        <v>440</v>
      </c>
      <c r="B102" t="s">
        <v>441</v>
      </c>
      <c r="C102" t="s">
        <v>932</v>
      </c>
      <c r="D102" t="s">
        <v>313</v>
      </c>
      <c r="E102" t="s">
        <v>397</v>
      </c>
      <c r="F102" t="s">
        <v>933</v>
      </c>
      <c r="G102" t="s">
        <v>934</v>
      </c>
      <c r="H102" t="s">
        <v>935</v>
      </c>
      <c r="I102" t="s">
        <v>936</v>
      </c>
      <c r="J102" t="s">
        <v>937</v>
      </c>
      <c r="K102" s="182" t="str">
        <f t="shared" si="1"/>
        <v>INT</v>
      </c>
    </row>
    <row r="103" spans="1:11" x14ac:dyDescent="0.2">
      <c r="A103" t="s">
        <v>440</v>
      </c>
      <c r="B103" t="s">
        <v>441</v>
      </c>
      <c r="C103" t="s">
        <v>938</v>
      </c>
      <c r="D103" t="s">
        <v>313</v>
      </c>
      <c r="E103" t="s">
        <v>397</v>
      </c>
      <c r="F103" t="s">
        <v>939</v>
      </c>
      <c r="G103" t="s">
        <v>940</v>
      </c>
      <c r="H103" t="s">
        <v>941</v>
      </c>
      <c r="I103" t="s">
        <v>942</v>
      </c>
      <c r="J103" t="s">
        <v>943</v>
      </c>
      <c r="K103" s="182" t="str">
        <f t="shared" si="1"/>
        <v>INT</v>
      </c>
    </row>
    <row r="104" spans="1:11" x14ac:dyDescent="0.2">
      <c r="A104" t="s">
        <v>440</v>
      </c>
      <c r="B104" t="s">
        <v>441</v>
      </c>
      <c r="C104" t="s">
        <v>944</v>
      </c>
      <c r="D104" t="s">
        <v>313</v>
      </c>
      <c r="E104" t="s">
        <v>397</v>
      </c>
      <c r="F104" t="s">
        <v>945</v>
      </c>
      <c r="G104" t="s">
        <v>946</v>
      </c>
      <c r="H104" t="s">
        <v>947</v>
      </c>
      <c r="I104" t="s">
        <v>948</v>
      </c>
      <c r="J104" t="s">
        <v>949</v>
      </c>
      <c r="K104" s="182" t="str">
        <f t="shared" si="1"/>
        <v>INT</v>
      </c>
    </row>
    <row r="105" spans="1:11" x14ac:dyDescent="0.2">
      <c r="A105" t="s">
        <v>440</v>
      </c>
      <c r="B105" t="s">
        <v>441</v>
      </c>
      <c r="C105" t="s">
        <v>950</v>
      </c>
      <c r="D105" t="s">
        <v>313</v>
      </c>
      <c r="E105" t="s">
        <v>397</v>
      </c>
      <c r="F105" t="s">
        <v>951</v>
      </c>
      <c r="G105" t="s">
        <v>952</v>
      </c>
      <c r="H105" t="s">
        <v>953</v>
      </c>
      <c r="I105" t="s">
        <v>793</v>
      </c>
      <c r="J105" t="s">
        <v>954</v>
      </c>
      <c r="K105" s="182" t="str">
        <f t="shared" si="1"/>
        <v>INT</v>
      </c>
    </row>
    <row r="106" spans="1:11" x14ac:dyDescent="0.2">
      <c r="A106" t="s">
        <v>440</v>
      </c>
      <c r="B106" t="s">
        <v>441</v>
      </c>
      <c r="C106" t="s">
        <v>955</v>
      </c>
      <c r="D106" t="s">
        <v>313</v>
      </c>
      <c r="E106" t="s">
        <v>397</v>
      </c>
      <c r="F106" t="s">
        <v>956</v>
      </c>
      <c r="G106" t="s">
        <v>957</v>
      </c>
      <c r="H106" t="s">
        <v>958</v>
      </c>
      <c r="I106" t="s">
        <v>702</v>
      </c>
      <c r="J106" t="s">
        <v>959</v>
      </c>
      <c r="K106" s="182" t="str">
        <f t="shared" si="1"/>
        <v>INT</v>
      </c>
    </row>
    <row r="107" spans="1:11" x14ac:dyDescent="0.2">
      <c r="A107" t="s">
        <v>440</v>
      </c>
      <c r="B107" t="s">
        <v>441</v>
      </c>
      <c r="C107" t="s">
        <v>960</v>
      </c>
      <c r="D107" t="s">
        <v>313</v>
      </c>
      <c r="E107" t="s">
        <v>397</v>
      </c>
      <c r="F107" t="s">
        <v>961</v>
      </c>
      <c r="G107" t="s">
        <v>962</v>
      </c>
      <c r="H107" t="s">
        <v>963</v>
      </c>
      <c r="I107" t="s">
        <v>964</v>
      </c>
      <c r="J107" t="s">
        <v>965</v>
      </c>
      <c r="K107" s="182" t="str">
        <f t="shared" si="1"/>
        <v>INT</v>
      </c>
    </row>
    <row r="108" spans="1:11" x14ac:dyDescent="0.2">
      <c r="A108" t="s">
        <v>440</v>
      </c>
      <c r="B108" t="s">
        <v>441</v>
      </c>
      <c r="C108" t="s">
        <v>966</v>
      </c>
      <c r="D108" t="s">
        <v>313</v>
      </c>
      <c r="E108" t="s">
        <v>397</v>
      </c>
      <c r="F108" t="s">
        <v>967</v>
      </c>
      <c r="G108" t="s">
        <v>968</v>
      </c>
      <c r="H108" t="s">
        <v>969</v>
      </c>
      <c r="I108" t="s">
        <v>970</v>
      </c>
      <c r="J108" t="s">
        <v>971</v>
      </c>
      <c r="K108" s="182" t="str">
        <f t="shared" si="1"/>
        <v>INT</v>
      </c>
    </row>
    <row r="109" spans="1:11" x14ac:dyDescent="0.2">
      <c r="A109" t="s">
        <v>440</v>
      </c>
      <c r="B109" t="s">
        <v>441</v>
      </c>
      <c r="C109" t="s">
        <v>972</v>
      </c>
      <c r="D109" t="s">
        <v>313</v>
      </c>
      <c r="E109" t="s">
        <v>397</v>
      </c>
      <c r="F109" t="s">
        <v>973</v>
      </c>
      <c r="G109" t="s">
        <v>974</v>
      </c>
      <c r="H109" t="s">
        <v>975</v>
      </c>
      <c r="I109" t="s">
        <v>976</v>
      </c>
      <c r="J109" t="s">
        <v>977</v>
      </c>
      <c r="K109" s="182" t="str">
        <f t="shared" si="1"/>
        <v>INT</v>
      </c>
    </row>
    <row r="110" spans="1:11" x14ac:dyDescent="0.2">
      <c r="A110" t="s">
        <v>440</v>
      </c>
      <c r="B110" t="s">
        <v>978</v>
      </c>
      <c r="C110" t="s">
        <v>979</v>
      </c>
      <c r="D110" t="s">
        <v>313</v>
      </c>
      <c r="E110" t="s">
        <v>397</v>
      </c>
      <c r="F110" t="s">
        <v>980</v>
      </c>
      <c r="G110" t="s">
        <v>981</v>
      </c>
      <c r="H110" t="s">
        <v>982</v>
      </c>
      <c r="I110" t="s">
        <v>983</v>
      </c>
      <c r="J110" t="s">
        <v>984</v>
      </c>
      <c r="K110" s="182" t="str">
        <f t="shared" si="1"/>
        <v>INT</v>
      </c>
    </row>
    <row r="111" spans="1:11" x14ac:dyDescent="0.2">
      <c r="A111" t="s">
        <v>440</v>
      </c>
      <c r="B111" t="s">
        <v>978</v>
      </c>
      <c r="C111" t="s">
        <v>985</v>
      </c>
      <c r="D111" t="s">
        <v>313</v>
      </c>
      <c r="E111" t="s">
        <v>397</v>
      </c>
      <c r="F111" t="s">
        <v>986</v>
      </c>
      <c r="G111" t="s">
        <v>987</v>
      </c>
      <c r="H111" t="s">
        <v>988</v>
      </c>
      <c r="I111" t="s">
        <v>702</v>
      </c>
      <c r="J111" t="s">
        <v>783</v>
      </c>
      <c r="K111" s="182" t="str">
        <f t="shared" si="1"/>
        <v>INT</v>
      </c>
    </row>
    <row r="112" spans="1:11" x14ac:dyDescent="0.2">
      <c r="A112" t="s">
        <v>440</v>
      </c>
      <c r="B112" t="s">
        <v>978</v>
      </c>
      <c r="C112" t="s">
        <v>989</v>
      </c>
      <c r="D112" t="s">
        <v>313</v>
      </c>
      <c r="E112" t="s">
        <v>397</v>
      </c>
      <c r="F112" t="s">
        <v>990</v>
      </c>
      <c r="G112" t="s">
        <v>991</v>
      </c>
      <c r="H112" t="s">
        <v>992</v>
      </c>
      <c r="I112" t="s">
        <v>696</v>
      </c>
      <c r="J112" t="s">
        <v>993</v>
      </c>
      <c r="K112" s="182" t="str">
        <f t="shared" si="1"/>
        <v>INT</v>
      </c>
    </row>
    <row r="113" spans="1:11" x14ac:dyDescent="0.2">
      <c r="A113" t="s">
        <v>440</v>
      </c>
      <c r="B113" t="s">
        <v>978</v>
      </c>
      <c r="C113" t="s">
        <v>994</v>
      </c>
      <c r="D113" t="s">
        <v>313</v>
      </c>
      <c r="E113" t="s">
        <v>397</v>
      </c>
      <c r="F113" t="s">
        <v>995</v>
      </c>
      <c r="G113" t="s">
        <v>996</v>
      </c>
      <c r="H113" t="s">
        <v>997</v>
      </c>
      <c r="I113" t="s">
        <v>702</v>
      </c>
      <c r="J113" t="s">
        <v>783</v>
      </c>
      <c r="K113" s="182" t="str">
        <f t="shared" si="1"/>
        <v>INT</v>
      </c>
    </row>
    <row r="114" spans="1:11" x14ac:dyDescent="0.2">
      <c r="A114" t="s">
        <v>440</v>
      </c>
      <c r="B114" t="s">
        <v>899</v>
      </c>
      <c r="C114" t="s">
        <v>998</v>
      </c>
      <c r="D114" t="s">
        <v>313</v>
      </c>
      <c r="E114" t="s">
        <v>397</v>
      </c>
      <c r="F114" t="s">
        <v>999</v>
      </c>
      <c r="G114" t="s">
        <v>1000</v>
      </c>
      <c r="H114" t="s">
        <v>1001</v>
      </c>
      <c r="I114" t="s">
        <v>1002</v>
      </c>
      <c r="J114" t="s">
        <v>1003</v>
      </c>
      <c r="K114" s="182" t="str">
        <f t="shared" si="1"/>
        <v>INT</v>
      </c>
    </row>
    <row r="115" spans="1:11" x14ac:dyDescent="0.2">
      <c r="A115" t="s">
        <v>440</v>
      </c>
      <c r="B115" t="s">
        <v>899</v>
      </c>
      <c r="C115" t="s">
        <v>1004</v>
      </c>
      <c r="D115" t="s">
        <v>313</v>
      </c>
      <c r="E115" t="s">
        <v>397</v>
      </c>
      <c r="F115" t="s">
        <v>1005</v>
      </c>
      <c r="G115" t="s">
        <v>1006</v>
      </c>
      <c r="H115" t="s">
        <v>1007</v>
      </c>
      <c r="I115" t="s">
        <v>1008</v>
      </c>
      <c r="J115" t="s">
        <v>984</v>
      </c>
      <c r="K115" s="182" t="str">
        <f t="shared" si="1"/>
        <v>INT</v>
      </c>
    </row>
    <row r="116" spans="1:11" x14ac:dyDescent="0.2">
      <c r="A116" t="s">
        <v>440</v>
      </c>
      <c r="B116" t="s">
        <v>899</v>
      </c>
      <c r="C116" t="s">
        <v>1009</v>
      </c>
      <c r="D116" t="s">
        <v>313</v>
      </c>
      <c r="E116" t="s">
        <v>397</v>
      </c>
      <c r="F116" t="s">
        <v>1010</v>
      </c>
      <c r="G116" t="s">
        <v>1011</v>
      </c>
      <c r="H116" t="s">
        <v>1012</v>
      </c>
      <c r="I116" t="s">
        <v>897</v>
      </c>
      <c r="J116" t="s">
        <v>1013</v>
      </c>
      <c r="K116" s="182" t="str">
        <f t="shared" si="1"/>
        <v>INT</v>
      </c>
    </row>
    <row r="117" spans="1:11" x14ac:dyDescent="0.2">
      <c r="A117" t="s">
        <v>440</v>
      </c>
      <c r="B117" t="s">
        <v>899</v>
      </c>
      <c r="C117" t="s">
        <v>1014</v>
      </c>
      <c r="D117" t="s">
        <v>313</v>
      </c>
      <c r="E117" t="s">
        <v>397</v>
      </c>
      <c r="F117" t="s">
        <v>1015</v>
      </c>
      <c r="G117" t="s">
        <v>1016</v>
      </c>
      <c r="H117" t="s">
        <v>1017</v>
      </c>
      <c r="I117" t="s">
        <v>1002</v>
      </c>
      <c r="J117" t="s">
        <v>1003</v>
      </c>
      <c r="K117" s="182" t="str">
        <f t="shared" si="1"/>
        <v>INT</v>
      </c>
    </row>
    <row r="118" spans="1:11" x14ac:dyDescent="0.2">
      <c r="A118" t="s">
        <v>440</v>
      </c>
      <c r="B118" t="s">
        <v>899</v>
      </c>
      <c r="C118" t="s">
        <v>1018</v>
      </c>
      <c r="D118" t="s">
        <v>313</v>
      </c>
      <c r="E118" t="s">
        <v>397</v>
      </c>
      <c r="F118" t="s">
        <v>1019</v>
      </c>
      <c r="G118" t="s">
        <v>1020</v>
      </c>
      <c r="H118" t="s">
        <v>1021</v>
      </c>
      <c r="I118" t="s">
        <v>891</v>
      </c>
      <c r="J118" t="s">
        <v>1022</v>
      </c>
      <c r="K118" s="182" t="str">
        <f t="shared" si="1"/>
        <v>INT</v>
      </c>
    </row>
    <row r="119" spans="1:11" x14ac:dyDescent="0.2">
      <c r="A119" t="s">
        <v>440</v>
      </c>
      <c r="B119" t="s">
        <v>899</v>
      </c>
      <c r="C119" t="s">
        <v>1023</v>
      </c>
      <c r="D119" t="s">
        <v>313</v>
      </c>
      <c r="E119" t="s">
        <v>397</v>
      </c>
      <c r="F119" t="s">
        <v>1024</v>
      </c>
      <c r="G119" t="s">
        <v>1025</v>
      </c>
      <c r="H119" t="s">
        <v>1026</v>
      </c>
      <c r="I119" t="s">
        <v>897</v>
      </c>
      <c r="J119" t="s">
        <v>1027</v>
      </c>
      <c r="K119" s="182" t="str">
        <f t="shared" si="1"/>
        <v>INT</v>
      </c>
    </row>
    <row r="120" spans="1:11" x14ac:dyDescent="0.2">
      <c r="A120" t="s">
        <v>440</v>
      </c>
      <c r="B120" t="s">
        <v>441</v>
      </c>
      <c r="C120" t="s">
        <v>1028</v>
      </c>
      <c r="D120" t="s">
        <v>313</v>
      </c>
      <c r="E120" t="s">
        <v>397</v>
      </c>
      <c r="F120" t="s">
        <v>1029</v>
      </c>
      <c r="G120" t="s">
        <v>1030</v>
      </c>
      <c r="H120" t="s">
        <v>1031</v>
      </c>
      <c r="I120" t="s">
        <v>1032</v>
      </c>
      <c r="J120" t="s">
        <v>1033</v>
      </c>
      <c r="K120" s="182" t="str">
        <f t="shared" si="1"/>
        <v>INT</v>
      </c>
    </row>
    <row r="121" spans="1:11" x14ac:dyDescent="0.2">
      <c r="A121" t="s">
        <v>440</v>
      </c>
      <c r="B121" t="s">
        <v>441</v>
      </c>
      <c r="C121" t="s">
        <v>1034</v>
      </c>
      <c r="D121" t="s">
        <v>313</v>
      </c>
      <c r="E121" t="s">
        <v>397</v>
      </c>
      <c r="F121" t="s">
        <v>1035</v>
      </c>
      <c r="G121" t="s">
        <v>1036</v>
      </c>
      <c r="H121" t="s">
        <v>1037</v>
      </c>
      <c r="I121" t="s">
        <v>702</v>
      </c>
      <c r="J121" t="s">
        <v>1038</v>
      </c>
      <c r="K121" s="182" t="str">
        <f t="shared" si="1"/>
        <v>INT</v>
      </c>
    </row>
    <row r="122" spans="1:11" x14ac:dyDescent="0.2">
      <c r="A122" t="s">
        <v>440</v>
      </c>
      <c r="B122" t="s">
        <v>441</v>
      </c>
      <c r="C122" t="s">
        <v>1039</v>
      </c>
      <c r="D122" t="s">
        <v>313</v>
      </c>
      <c r="E122" t="s">
        <v>397</v>
      </c>
      <c r="F122" t="s">
        <v>1040</v>
      </c>
      <c r="G122" t="s">
        <v>1041</v>
      </c>
      <c r="H122" t="s">
        <v>1042</v>
      </c>
      <c r="I122" t="s">
        <v>702</v>
      </c>
      <c r="J122" t="s">
        <v>1043</v>
      </c>
      <c r="K122" s="182" t="str">
        <f t="shared" si="1"/>
        <v>INT</v>
      </c>
    </row>
    <row r="123" spans="1:11" x14ac:dyDescent="0.2">
      <c r="A123" t="s">
        <v>440</v>
      </c>
      <c r="B123" t="s">
        <v>441</v>
      </c>
      <c r="C123" t="s">
        <v>1044</v>
      </c>
      <c r="D123" t="s">
        <v>313</v>
      </c>
      <c r="E123" t="s">
        <v>397</v>
      </c>
      <c r="F123" t="s">
        <v>1045</v>
      </c>
      <c r="G123" t="s">
        <v>1046</v>
      </c>
      <c r="H123" t="s">
        <v>1047</v>
      </c>
      <c r="I123" t="s">
        <v>1048</v>
      </c>
      <c r="J123" t="s">
        <v>1049</v>
      </c>
      <c r="K123" s="182" t="str">
        <f t="shared" si="1"/>
        <v>INT</v>
      </c>
    </row>
    <row r="124" spans="1:11" x14ac:dyDescent="0.2">
      <c r="A124" t="s">
        <v>440</v>
      </c>
      <c r="B124" t="s">
        <v>441</v>
      </c>
      <c r="C124" t="s">
        <v>1050</v>
      </c>
      <c r="D124" t="s">
        <v>313</v>
      </c>
      <c r="E124" t="s">
        <v>397</v>
      </c>
      <c r="F124" t="s">
        <v>1051</v>
      </c>
      <c r="G124" t="s">
        <v>1052</v>
      </c>
      <c r="H124" t="s">
        <v>1053</v>
      </c>
      <c r="I124" t="s">
        <v>1054</v>
      </c>
      <c r="J124" t="s">
        <v>1055</v>
      </c>
      <c r="K124" s="182" t="str">
        <f t="shared" si="1"/>
        <v>INT</v>
      </c>
    </row>
    <row r="125" spans="1:11" x14ac:dyDescent="0.2">
      <c r="A125" t="s">
        <v>440</v>
      </c>
      <c r="B125" t="s">
        <v>441</v>
      </c>
      <c r="C125" t="s">
        <v>1056</v>
      </c>
      <c r="D125" t="s">
        <v>313</v>
      </c>
      <c r="E125" t="s">
        <v>397</v>
      </c>
      <c r="F125" t="s">
        <v>1057</v>
      </c>
      <c r="G125" t="s">
        <v>1058</v>
      </c>
      <c r="H125" t="s">
        <v>1059</v>
      </c>
      <c r="I125" t="s">
        <v>1060</v>
      </c>
      <c r="J125" t="s">
        <v>1061</v>
      </c>
      <c r="K125" s="182" t="str">
        <f t="shared" si="1"/>
        <v>INT</v>
      </c>
    </row>
    <row r="126" spans="1:11" x14ac:dyDescent="0.2">
      <c r="A126" t="s">
        <v>440</v>
      </c>
      <c r="B126" t="s">
        <v>441</v>
      </c>
      <c r="C126" t="s">
        <v>1062</v>
      </c>
      <c r="D126" t="s">
        <v>313</v>
      </c>
      <c r="E126" t="s">
        <v>397</v>
      </c>
      <c r="F126" t="s">
        <v>1063</v>
      </c>
      <c r="G126" t="s">
        <v>1064</v>
      </c>
      <c r="H126" t="s">
        <v>1065</v>
      </c>
      <c r="I126" t="s">
        <v>1066</v>
      </c>
      <c r="J126" t="s">
        <v>1067</v>
      </c>
      <c r="K126" s="182" t="str">
        <f t="shared" si="1"/>
        <v>INT</v>
      </c>
    </row>
    <row r="127" spans="1:11" x14ac:dyDescent="0.2">
      <c r="A127" t="s">
        <v>440</v>
      </c>
      <c r="B127" t="s">
        <v>441</v>
      </c>
      <c r="C127" t="s">
        <v>1068</v>
      </c>
      <c r="D127" t="s">
        <v>313</v>
      </c>
      <c r="E127" t="s">
        <v>397</v>
      </c>
      <c r="F127" t="s">
        <v>1069</v>
      </c>
      <c r="G127" t="s">
        <v>1070</v>
      </c>
      <c r="H127" t="s">
        <v>1071</v>
      </c>
      <c r="I127" t="s">
        <v>826</v>
      </c>
      <c r="J127" t="s">
        <v>1072</v>
      </c>
      <c r="K127" s="182" t="str">
        <f t="shared" si="1"/>
        <v>INT</v>
      </c>
    </row>
    <row r="128" spans="1:11" x14ac:dyDescent="0.2">
      <c r="A128" t="s">
        <v>440</v>
      </c>
      <c r="B128" t="s">
        <v>899</v>
      </c>
      <c r="C128" t="s">
        <v>1073</v>
      </c>
      <c r="D128" t="s">
        <v>313</v>
      </c>
      <c r="E128" t="s">
        <v>397</v>
      </c>
      <c r="F128" t="s">
        <v>1074</v>
      </c>
      <c r="G128" t="s">
        <v>1075</v>
      </c>
      <c r="H128" t="s">
        <v>1076</v>
      </c>
      <c r="I128" t="s">
        <v>1077</v>
      </c>
      <c r="J128" t="s">
        <v>1078</v>
      </c>
      <c r="K128" s="182" t="str">
        <f t="shared" si="1"/>
        <v>INT</v>
      </c>
    </row>
    <row r="129" spans="1:11" x14ac:dyDescent="0.2">
      <c r="A129" t="s">
        <v>440</v>
      </c>
      <c r="B129" t="s">
        <v>899</v>
      </c>
      <c r="C129" t="s">
        <v>1079</v>
      </c>
      <c r="D129" t="s">
        <v>313</v>
      </c>
      <c r="E129" t="s">
        <v>397</v>
      </c>
      <c r="F129" t="s">
        <v>1080</v>
      </c>
      <c r="G129" t="s">
        <v>1081</v>
      </c>
      <c r="H129" t="s">
        <v>1082</v>
      </c>
      <c r="I129" t="s">
        <v>1083</v>
      </c>
      <c r="J129" t="s">
        <v>1084</v>
      </c>
      <c r="K129" s="182" t="str">
        <f t="shared" si="1"/>
        <v>INT</v>
      </c>
    </row>
    <row r="130" spans="1:11" x14ac:dyDescent="0.2">
      <c r="A130" t="s">
        <v>440</v>
      </c>
      <c r="B130" t="s">
        <v>899</v>
      </c>
      <c r="C130" t="s">
        <v>1085</v>
      </c>
      <c r="D130" t="s">
        <v>313</v>
      </c>
      <c r="E130" t="s">
        <v>397</v>
      </c>
      <c r="F130" t="s">
        <v>1086</v>
      </c>
      <c r="G130" t="s">
        <v>1087</v>
      </c>
      <c r="H130" t="s">
        <v>1088</v>
      </c>
      <c r="I130" t="s">
        <v>904</v>
      </c>
      <c r="J130" t="s">
        <v>905</v>
      </c>
      <c r="K130" s="182" t="str">
        <f t="shared" si="1"/>
        <v>INT</v>
      </c>
    </row>
    <row r="131" spans="1:11" x14ac:dyDescent="0.2">
      <c r="A131" t="s">
        <v>440</v>
      </c>
      <c r="B131" t="s">
        <v>899</v>
      </c>
      <c r="C131" t="s">
        <v>1089</v>
      </c>
      <c r="D131" t="s">
        <v>313</v>
      </c>
      <c r="E131" t="s">
        <v>397</v>
      </c>
      <c r="F131" t="s">
        <v>1090</v>
      </c>
      <c r="G131" t="s">
        <v>1091</v>
      </c>
      <c r="H131" t="s">
        <v>1092</v>
      </c>
      <c r="I131" t="s">
        <v>910</v>
      </c>
      <c r="J131" t="s">
        <v>1093</v>
      </c>
      <c r="K131" s="182" t="str">
        <f t="shared" si="1"/>
        <v>INT</v>
      </c>
    </row>
    <row r="132" spans="1:11" x14ac:dyDescent="0.2">
      <c r="A132" t="s">
        <v>440</v>
      </c>
      <c r="B132" t="s">
        <v>899</v>
      </c>
      <c r="C132" t="s">
        <v>1094</v>
      </c>
      <c r="D132" t="s">
        <v>313</v>
      </c>
      <c r="E132" t="s">
        <v>397</v>
      </c>
      <c r="F132" t="s">
        <v>1095</v>
      </c>
      <c r="G132" t="s">
        <v>1096</v>
      </c>
      <c r="H132" t="s">
        <v>1097</v>
      </c>
      <c r="I132" t="s">
        <v>910</v>
      </c>
      <c r="J132" t="s">
        <v>742</v>
      </c>
      <c r="K132" s="182" t="str">
        <f t="shared" si="1"/>
        <v>INT</v>
      </c>
    </row>
    <row r="133" spans="1:11" x14ac:dyDescent="0.2">
      <c r="A133" t="s">
        <v>440</v>
      </c>
      <c r="B133" t="s">
        <v>441</v>
      </c>
      <c r="C133" t="s">
        <v>1098</v>
      </c>
      <c r="D133" t="s">
        <v>313</v>
      </c>
      <c r="E133" t="s">
        <v>397</v>
      </c>
      <c r="F133" t="s">
        <v>1099</v>
      </c>
      <c r="G133" t="s">
        <v>1100</v>
      </c>
      <c r="H133" t="s">
        <v>1101</v>
      </c>
      <c r="I133" t="s">
        <v>684</v>
      </c>
      <c r="J133" t="s">
        <v>1102</v>
      </c>
      <c r="K133" s="182" t="str">
        <f t="shared" si="1"/>
        <v>INT</v>
      </c>
    </row>
    <row r="134" spans="1:11" x14ac:dyDescent="0.2">
      <c r="A134" t="s">
        <v>440</v>
      </c>
      <c r="B134" t="s">
        <v>441</v>
      </c>
      <c r="C134" t="s">
        <v>1103</v>
      </c>
      <c r="D134" t="s">
        <v>313</v>
      </c>
      <c r="E134" t="s">
        <v>397</v>
      </c>
      <c r="F134" t="s">
        <v>1104</v>
      </c>
      <c r="G134" t="s">
        <v>1105</v>
      </c>
      <c r="H134" t="s">
        <v>1106</v>
      </c>
      <c r="I134" t="s">
        <v>1107</v>
      </c>
      <c r="J134" t="s">
        <v>1108</v>
      </c>
      <c r="K134" s="182" t="str">
        <f t="shared" si="1"/>
        <v>INT</v>
      </c>
    </row>
    <row r="135" spans="1:11" x14ac:dyDescent="0.2">
      <c r="A135" t="s">
        <v>440</v>
      </c>
      <c r="B135" t="s">
        <v>441</v>
      </c>
      <c r="C135" t="s">
        <v>1109</v>
      </c>
      <c r="D135" t="s">
        <v>313</v>
      </c>
      <c r="E135" t="s">
        <v>397</v>
      </c>
      <c r="F135" t="s">
        <v>1110</v>
      </c>
      <c r="G135" t="s">
        <v>1111</v>
      </c>
      <c r="H135" t="s">
        <v>1112</v>
      </c>
      <c r="I135" t="s">
        <v>690</v>
      </c>
      <c r="J135" t="s">
        <v>1113</v>
      </c>
      <c r="K135" s="182" t="str">
        <f t="shared" si="1"/>
        <v>INT</v>
      </c>
    </row>
    <row r="136" spans="1:11" x14ac:dyDescent="0.2">
      <c r="A136" t="s">
        <v>440</v>
      </c>
      <c r="B136" t="s">
        <v>441</v>
      </c>
      <c r="C136" t="s">
        <v>1114</v>
      </c>
      <c r="D136" t="s">
        <v>313</v>
      </c>
      <c r="E136" t="s">
        <v>397</v>
      </c>
      <c r="F136" t="s">
        <v>1115</v>
      </c>
      <c r="G136" t="s">
        <v>1116</v>
      </c>
      <c r="H136" t="s">
        <v>1117</v>
      </c>
      <c r="I136" t="s">
        <v>690</v>
      </c>
      <c r="J136" t="s">
        <v>1118</v>
      </c>
      <c r="K136" s="182" t="str">
        <f t="shared" si="1"/>
        <v>INT</v>
      </c>
    </row>
    <row r="137" spans="1:11" x14ac:dyDescent="0.2">
      <c r="A137" t="s">
        <v>440</v>
      </c>
      <c r="B137" t="s">
        <v>441</v>
      </c>
      <c r="C137" t="s">
        <v>1119</v>
      </c>
      <c r="D137" t="s">
        <v>313</v>
      </c>
      <c r="E137" t="s">
        <v>397</v>
      </c>
      <c r="F137" t="s">
        <v>1120</v>
      </c>
      <c r="G137" t="s">
        <v>1121</v>
      </c>
      <c r="H137" t="s">
        <v>1122</v>
      </c>
      <c r="I137" t="s">
        <v>690</v>
      </c>
      <c r="J137" t="s">
        <v>708</v>
      </c>
      <c r="K137" s="182" t="str">
        <f t="shared" si="1"/>
        <v>INT</v>
      </c>
    </row>
    <row r="138" spans="1:11" x14ac:dyDescent="0.2">
      <c r="A138" t="s">
        <v>440</v>
      </c>
      <c r="B138" t="s">
        <v>441</v>
      </c>
      <c r="C138" t="s">
        <v>1123</v>
      </c>
      <c r="D138" t="s">
        <v>313</v>
      </c>
      <c r="E138" t="s">
        <v>397</v>
      </c>
      <c r="F138" t="s">
        <v>1124</v>
      </c>
      <c r="G138" t="s">
        <v>1125</v>
      </c>
      <c r="H138" t="s">
        <v>1126</v>
      </c>
      <c r="I138" t="s">
        <v>1127</v>
      </c>
      <c r="J138" t="s">
        <v>1128</v>
      </c>
      <c r="K138" s="182" t="str">
        <f t="shared" si="1"/>
        <v>INT</v>
      </c>
    </row>
    <row r="139" spans="1:11" x14ac:dyDescent="0.2">
      <c r="A139" t="s">
        <v>440</v>
      </c>
      <c r="B139" t="s">
        <v>441</v>
      </c>
      <c r="C139" t="s">
        <v>1129</v>
      </c>
      <c r="D139" t="s">
        <v>313</v>
      </c>
      <c r="E139" t="s">
        <v>397</v>
      </c>
      <c r="F139" t="s">
        <v>1130</v>
      </c>
      <c r="G139" t="s">
        <v>1131</v>
      </c>
      <c r="H139" t="s">
        <v>1132</v>
      </c>
      <c r="I139" t="s">
        <v>1133</v>
      </c>
      <c r="J139" t="s">
        <v>1134</v>
      </c>
      <c r="K139" s="182" t="str">
        <f t="shared" si="1"/>
        <v>INT</v>
      </c>
    </row>
    <row r="140" spans="1:11" x14ac:dyDescent="0.2">
      <c r="A140" t="s">
        <v>440</v>
      </c>
      <c r="B140" t="s">
        <v>441</v>
      </c>
      <c r="C140" t="s">
        <v>1135</v>
      </c>
      <c r="D140" t="s">
        <v>313</v>
      </c>
      <c r="E140" t="s">
        <v>397</v>
      </c>
      <c r="F140" t="s">
        <v>1136</v>
      </c>
      <c r="G140" t="s">
        <v>1137</v>
      </c>
      <c r="H140" t="s">
        <v>1138</v>
      </c>
      <c r="I140" t="s">
        <v>1139</v>
      </c>
      <c r="J140" t="s">
        <v>1049</v>
      </c>
      <c r="K140" s="182" t="str">
        <f t="shared" si="1"/>
        <v>INT</v>
      </c>
    </row>
    <row r="141" spans="1:11" x14ac:dyDescent="0.2">
      <c r="A141" t="s">
        <v>440</v>
      </c>
      <c r="B141" t="s">
        <v>441</v>
      </c>
      <c r="C141" t="s">
        <v>1140</v>
      </c>
      <c r="D141" t="s">
        <v>313</v>
      </c>
      <c r="E141" t="s">
        <v>397</v>
      </c>
      <c r="F141" t="s">
        <v>1141</v>
      </c>
      <c r="G141" t="s">
        <v>1142</v>
      </c>
      <c r="H141" t="s">
        <v>1143</v>
      </c>
      <c r="I141" t="s">
        <v>880</v>
      </c>
      <c r="J141" t="s">
        <v>1144</v>
      </c>
      <c r="K141" s="182" t="str">
        <f t="shared" si="1"/>
        <v>INT</v>
      </c>
    </row>
    <row r="142" spans="1:11" x14ac:dyDescent="0.2">
      <c r="A142" t="s">
        <v>440</v>
      </c>
      <c r="B142" t="s">
        <v>441</v>
      </c>
      <c r="C142" t="s">
        <v>1145</v>
      </c>
      <c r="D142" t="s">
        <v>313</v>
      </c>
      <c r="E142" t="s">
        <v>397</v>
      </c>
      <c r="F142" t="s">
        <v>1146</v>
      </c>
      <c r="G142" t="s">
        <v>1147</v>
      </c>
      <c r="H142" t="s">
        <v>1148</v>
      </c>
      <c r="I142" t="s">
        <v>702</v>
      </c>
      <c r="J142" t="s">
        <v>1149</v>
      </c>
      <c r="K142" s="182" t="str">
        <f t="shared" si="1"/>
        <v>INT</v>
      </c>
    </row>
    <row r="143" spans="1:11" x14ac:dyDescent="0.2">
      <c r="A143" t="s">
        <v>440</v>
      </c>
      <c r="B143" t="s">
        <v>441</v>
      </c>
      <c r="C143" t="s">
        <v>1150</v>
      </c>
      <c r="D143" t="s">
        <v>313</v>
      </c>
      <c r="E143" t="s">
        <v>397</v>
      </c>
      <c r="F143" t="s">
        <v>1151</v>
      </c>
      <c r="G143" t="s">
        <v>1152</v>
      </c>
      <c r="H143" t="s">
        <v>1153</v>
      </c>
      <c r="I143" t="s">
        <v>1154</v>
      </c>
      <c r="J143" t="s">
        <v>1155</v>
      </c>
      <c r="K143" s="182" t="str">
        <f t="shared" si="1"/>
        <v>INT</v>
      </c>
    </row>
    <row r="144" spans="1:11" x14ac:dyDescent="0.2">
      <c r="A144" t="s">
        <v>440</v>
      </c>
      <c r="B144" t="s">
        <v>441</v>
      </c>
      <c r="C144" t="s">
        <v>1156</v>
      </c>
      <c r="D144" t="s">
        <v>313</v>
      </c>
      <c r="E144" t="s">
        <v>397</v>
      </c>
      <c r="F144" t="s">
        <v>1157</v>
      </c>
      <c r="G144" t="s">
        <v>1158</v>
      </c>
      <c r="H144" t="s">
        <v>1159</v>
      </c>
      <c r="I144" t="s">
        <v>1160</v>
      </c>
      <c r="J144" t="s">
        <v>1161</v>
      </c>
      <c r="K144" s="182" t="str">
        <f t="shared" si="1"/>
        <v>INT</v>
      </c>
    </row>
    <row r="145" spans="1:11" x14ac:dyDescent="0.2">
      <c r="A145" t="s">
        <v>440</v>
      </c>
      <c r="B145" t="s">
        <v>441</v>
      </c>
      <c r="C145" t="s">
        <v>1162</v>
      </c>
      <c r="D145" t="s">
        <v>313</v>
      </c>
      <c r="E145" t="s">
        <v>397</v>
      </c>
      <c r="F145" t="s">
        <v>1163</v>
      </c>
      <c r="G145" t="s">
        <v>1164</v>
      </c>
      <c r="H145" t="s">
        <v>1165</v>
      </c>
      <c r="I145" t="s">
        <v>1166</v>
      </c>
      <c r="J145" t="s">
        <v>1167</v>
      </c>
      <c r="K145" s="182" t="str">
        <f t="shared" si="1"/>
        <v>INT</v>
      </c>
    </row>
    <row r="146" spans="1:11" x14ac:dyDescent="0.2">
      <c r="A146" t="s">
        <v>440</v>
      </c>
      <c r="B146" t="s">
        <v>441</v>
      </c>
      <c r="C146" t="s">
        <v>1168</v>
      </c>
      <c r="D146" t="s">
        <v>313</v>
      </c>
      <c r="E146" t="s">
        <v>397</v>
      </c>
      <c r="F146" t="s">
        <v>1169</v>
      </c>
      <c r="G146" t="s">
        <v>1170</v>
      </c>
      <c r="H146" t="s">
        <v>1171</v>
      </c>
      <c r="I146" t="s">
        <v>690</v>
      </c>
      <c r="J146" t="s">
        <v>708</v>
      </c>
      <c r="K146" s="182" t="str">
        <f t="shared" si="1"/>
        <v>INT</v>
      </c>
    </row>
    <row r="147" spans="1:11" x14ac:dyDescent="0.2">
      <c r="A147" t="s">
        <v>440</v>
      </c>
      <c r="B147" t="s">
        <v>441</v>
      </c>
      <c r="C147" t="s">
        <v>1172</v>
      </c>
      <c r="D147" t="s">
        <v>313</v>
      </c>
      <c r="E147" t="s">
        <v>397</v>
      </c>
      <c r="F147" t="s">
        <v>1173</v>
      </c>
      <c r="G147" t="s">
        <v>1174</v>
      </c>
      <c r="H147" t="s">
        <v>1175</v>
      </c>
      <c r="I147" t="s">
        <v>1176</v>
      </c>
      <c r="J147" t="s">
        <v>1177</v>
      </c>
      <c r="K147" s="182" t="str">
        <f t="shared" si="1"/>
        <v>INT</v>
      </c>
    </row>
    <row r="148" spans="1:11" x14ac:dyDescent="0.2">
      <c r="A148" t="s">
        <v>440</v>
      </c>
      <c r="B148" t="s">
        <v>441</v>
      </c>
      <c r="C148" t="s">
        <v>1178</v>
      </c>
      <c r="D148" t="s">
        <v>313</v>
      </c>
      <c r="E148" t="s">
        <v>397</v>
      </c>
      <c r="F148" t="s">
        <v>1179</v>
      </c>
      <c r="G148" t="s">
        <v>1180</v>
      </c>
      <c r="H148" t="s">
        <v>1181</v>
      </c>
      <c r="I148" t="s">
        <v>1133</v>
      </c>
      <c r="J148" t="s">
        <v>1182</v>
      </c>
      <c r="K148" s="182" t="str">
        <f t="shared" si="1"/>
        <v>INT</v>
      </c>
    </row>
    <row r="149" spans="1:11" x14ac:dyDescent="0.2">
      <c r="A149" t="s">
        <v>440</v>
      </c>
      <c r="B149" t="s">
        <v>441</v>
      </c>
      <c r="C149" t="s">
        <v>1183</v>
      </c>
      <c r="D149" t="s">
        <v>313</v>
      </c>
      <c r="E149" t="s">
        <v>397</v>
      </c>
      <c r="F149" t="s">
        <v>1184</v>
      </c>
      <c r="G149" t="s">
        <v>1185</v>
      </c>
      <c r="H149" t="s">
        <v>1186</v>
      </c>
      <c r="I149" t="s">
        <v>684</v>
      </c>
      <c r="J149" t="s">
        <v>1187</v>
      </c>
      <c r="K149" s="182" t="str">
        <f t="shared" si="1"/>
        <v>INT</v>
      </c>
    </row>
    <row r="150" spans="1:11" x14ac:dyDescent="0.2">
      <c r="A150" t="s">
        <v>440</v>
      </c>
      <c r="B150" t="s">
        <v>441</v>
      </c>
      <c r="C150" t="s">
        <v>1188</v>
      </c>
      <c r="D150" t="s">
        <v>313</v>
      </c>
      <c r="E150" t="s">
        <v>397</v>
      </c>
      <c r="F150" t="s">
        <v>1189</v>
      </c>
      <c r="G150" t="s">
        <v>1190</v>
      </c>
      <c r="H150" t="s">
        <v>1191</v>
      </c>
      <c r="I150" t="s">
        <v>690</v>
      </c>
      <c r="J150" t="s">
        <v>1102</v>
      </c>
      <c r="K150" s="182" t="str">
        <f t="shared" si="1"/>
        <v>INT</v>
      </c>
    </row>
    <row r="151" spans="1:11" x14ac:dyDescent="0.2">
      <c r="A151" t="s">
        <v>440</v>
      </c>
      <c r="B151" t="s">
        <v>441</v>
      </c>
      <c r="C151" t="s">
        <v>1192</v>
      </c>
      <c r="D151" t="s">
        <v>313</v>
      </c>
      <c r="E151" t="s">
        <v>397</v>
      </c>
      <c r="F151" t="s">
        <v>1193</v>
      </c>
      <c r="G151" t="s">
        <v>1194</v>
      </c>
      <c r="H151" t="s">
        <v>1195</v>
      </c>
      <c r="I151" t="s">
        <v>793</v>
      </c>
      <c r="J151" t="s">
        <v>1196</v>
      </c>
      <c r="K151" s="182" t="str">
        <f t="shared" si="1"/>
        <v>INT</v>
      </c>
    </row>
    <row r="152" spans="1:11" x14ac:dyDescent="0.2">
      <c r="A152" t="s">
        <v>440</v>
      </c>
      <c r="B152" t="s">
        <v>441</v>
      </c>
      <c r="C152" t="s">
        <v>1197</v>
      </c>
      <c r="D152" t="s">
        <v>313</v>
      </c>
      <c r="E152" t="s">
        <v>397</v>
      </c>
      <c r="F152" t="s">
        <v>1198</v>
      </c>
      <c r="G152" t="s">
        <v>1199</v>
      </c>
      <c r="H152" t="s">
        <v>1200</v>
      </c>
      <c r="I152" t="s">
        <v>702</v>
      </c>
      <c r="J152" t="s">
        <v>1149</v>
      </c>
      <c r="K152" s="182" t="str">
        <f t="shared" si="1"/>
        <v>INT</v>
      </c>
    </row>
    <row r="153" spans="1:11" x14ac:dyDescent="0.2">
      <c r="A153" t="s">
        <v>440</v>
      </c>
      <c r="B153" t="s">
        <v>441</v>
      </c>
      <c r="C153" t="s">
        <v>1201</v>
      </c>
      <c r="D153" t="s">
        <v>313</v>
      </c>
      <c r="E153" t="s">
        <v>397</v>
      </c>
      <c r="F153" t="s">
        <v>1202</v>
      </c>
      <c r="G153" t="s">
        <v>1203</v>
      </c>
      <c r="H153" t="s">
        <v>1204</v>
      </c>
      <c r="I153" t="s">
        <v>1205</v>
      </c>
      <c r="J153" t="s">
        <v>1206</v>
      </c>
      <c r="K153" s="182" t="str">
        <f t="shared" si="1"/>
        <v>INT</v>
      </c>
    </row>
    <row r="154" spans="1:11" x14ac:dyDescent="0.2">
      <c r="A154" t="s">
        <v>440</v>
      </c>
      <c r="B154" t="s">
        <v>441</v>
      </c>
      <c r="C154" t="s">
        <v>1207</v>
      </c>
      <c r="D154" t="s">
        <v>313</v>
      </c>
      <c r="E154" t="s">
        <v>397</v>
      </c>
      <c r="F154" t="s">
        <v>1208</v>
      </c>
      <c r="G154" t="s">
        <v>1209</v>
      </c>
      <c r="H154" t="s">
        <v>1210</v>
      </c>
      <c r="I154" t="s">
        <v>1211</v>
      </c>
      <c r="J154" t="s">
        <v>1061</v>
      </c>
      <c r="K154" s="182" t="str">
        <f t="shared" si="1"/>
        <v>INT</v>
      </c>
    </row>
    <row r="155" spans="1:11" x14ac:dyDescent="0.2">
      <c r="A155" t="s">
        <v>440</v>
      </c>
      <c r="B155" t="s">
        <v>447</v>
      </c>
      <c r="C155" t="s">
        <v>1212</v>
      </c>
      <c r="D155" t="s">
        <v>313</v>
      </c>
      <c r="E155" t="s">
        <v>397</v>
      </c>
      <c r="F155" t="s">
        <v>1213</v>
      </c>
      <c r="G155" t="s">
        <v>1214</v>
      </c>
      <c r="H155" t="s">
        <v>1215</v>
      </c>
      <c r="I155" t="s">
        <v>1216</v>
      </c>
      <c r="J155" t="s">
        <v>1217</v>
      </c>
      <c r="K155" s="182" t="str">
        <f t="shared" si="1"/>
        <v>INT</v>
      </c>
    </row>
    <row r="156" spans="1:11" x14ac:dyDescent="0.2">
      <c r="A156" t="s">
        <v>440</v>
      </c>
      <c r="B156" t="s">
        <v>447</v>
      </c>
      <c r="C156" t="s">
        <v>1218</v>
      </c>
      <c r="D156" t="s">
        <v>313</v>
      </c>
      <c r="E156" t="s">
        <v>397</v>
      </c>
      <c r="F156" t="s">
        <v>1219</v>
      </c>
      <c r="G156" t="s">
        <v>1220</v>
      </c>
      <c r="H156" t="s">
        <v>1221</v>
      </c>
      <c r="I156" t="s">
        <v>1222</v>
      </c>
      <c r="J156" t="s">
        <v>1223</v>
      </c>
      <c r="K156" s="182" t="str">
        <f t="shared" ref="K156:K219" si="2">IF(E156="EMODnet Physics", "INT", "EXT")</f>
        <v>INT</v>
      </c>
    </row>
    <row r="157" spans="1:11" x14ac:dyDescent="0.2">
      <c r="A157" t="s">
        <v>440</v>
      </c>
      <c r="B157" t="s">
        <v>447</v>
      </c>
      <c r="C157" t="s">
        <v>1224</v>
      </c>
      <c r="D157" t="s">
        <v>313</v>
      </c>
      <c r="E157" t="s">
        <v>397</v>
      </c>
      <c r="F157" t="s">
        <v>1225</v>
      </c>
      <c r="G157" t="s">
        <v>1226</v>
      </c>
      <c r="H157" t="s">
        <v>1227</v>
      </c>
      <c r="I157" t="s">
        <v>1228</v>
      </c>
      <c r="J157" t="s">
        <v>1229</v>
      </c>
      <c r="K157" s="182" t="str">
        <f t="shared" si="2"/>
        <v>INT</v>
      </c>
    </row>
    <row r="158" spans="1:11" x14ac:dyDescent="0.2">
      <c r="A158" t="s">
        <v>440</v>
      </c>
      <c r="B158" t="s">
        <v>1230</v>
      </c>
      <c r="C158" t="s">
        <v>1231</v>
      </c>
      <c r="D158" t="s">
        <v>313</v>
      </c>
      <c r="E158" t="s">
        <v>397</v>
      </c>
      <c r="F158" t="s">
        <v>1232</v>
      </c>
      <c r="G158" t="s">
        <v>1233</v>
      </c>
      <c r="H158" t="s">
        <v>1234</v>
      </c>
      <c r="I158" t="s">
        <v>1235</v>
      </c>
      <c r="J158" t="s">
        <v>1236</v>
      </c>
      <c r="K158" s="182" t="str">
        <f t="shared" si="2"/>
        <v>INT</v>
      </c>
    </row>
    <row r="159" spans="1:11" x14ac:dyDescent="0.2">
      <c r="A159" t="s">
        <v>440</v>
      </c>
      <c r="B159" t="s">
        <v>1230</v>
      </c>
      <c r="C159" t="s">
        <v>1237</v>
      </c>
      <c r="D159" t="s">
        <v>313</v>
      </c>
      <c r="E159" t="s">
        <v>397</v>
      </c>
      <c r="F159" t="s">
        <v>1238</v>
      </c>
      <c r="G159" t="s">
        <v>1239</v>
      </c>
      <c r="H159" t="s">
        <v>1240</v>
      </c>
      <c r="I159" t="s">
        <v>1241</v>
      </c>
      <c r="J159" t="s">
        <v>1242</v>
      </c>
      <c r="K159" s="182" t="str">
        <f t="shared" si="2"/>
        <v>INT</v>
      </c>
    </row>
    <row r="160" spans="1:11" x14ac:dyDescent="0.2">
      <c r="A160" t="s">
        <v>440</v>
      </c>
      <c r="B160" t="s">
        <v>1230</v>
      </c>
      <c r="C160" t="s">
        <v>1243</v>
      </c>
      <c r="D160" t="s">
        <v>313</v>
      </c>
      <c r="E160" t="s">
        <v>397</v>
      </c>
      <c r="F160" t="s">
        <v>1244</v>
      </c>
      <c r="G160" t="s">
        <v>1245</v>
      </c>
      <c r="H160" t="s">
        <v>1246</v>
      </c>
      <c r="I160" t="s">
        <v>1247</v>
      </c>
      <c r="J160" t="s">
        <v>1248</v>
      </c>
      <c r="K160" s="182" t="str">
        <f t="shared" si="2"/>
        <v>INT</v>
      </c>
    </row>
    <row r="161" spans="1:11" x14ac:dyDescent="0.2">
      <c r="A161" t="s">
        <v>440</v>
      </c>
      <c r="B161" t="s">
        <v>1230</v>
      </c>
      <c r="C161" t="s">
        <v>1249</v>
      </c>
      <c r="D161" t="s">
        <v>313</v>
      </c>
      <c r="E161" t="s">
        <v>397</v>
      </c>
      <c r="F161" t="s">
        <v>1250</v>
      </c>
      <c r="G161" t="s">
        <v>1251</v>
      </c>
      <c r="H161" t="s">
        <v>1252</v>
      </c>
      <c r="I161" t="s">
        <v>826</v>
      </c>
      <c r="J161" t="s">
        <v>1253</v>
      </c>
      <c r="K161" s="182" t="str">
        <f t="shared" si="2"/>
        <v>INT</v>
      </c>
    </row>
    <row r="162" spans="1:11" x14ac:dyDescent="0.2">
      <c r="A162" t="s">
        <v>440</v>
      </c>
      <c r="B162" t="str">
        <f>RIGHT(LEFT(C162,15),4)</f>
        <v>PSAL</v>
      </c>
      <c r="C162" t="s">
        <v>1254</v>
      </c>
      <c r="D162" t="s">
        <v>313</v>
      </c>
      <c r="E162" t="s">
        <v>397</v>
      </c>
      <c r="F162" t="s">
        <v>1255</v>
      </c>
      <c r="G162" t="s">
        <v>1256</v>
      </c>
      <c r="H162" t="s">
        <v>1257</v>
      </c>
      <c r="I162" t="s">
        <v>1258</v>
      </c>
      <c r="J162" t="s">
        <v>905</v>
      </c>
      <c r="K162" s="182" t="str">
        <f t="shared" si="2"/>
        <v>INT</v>
      </c>
    </row>
    <row r="163" spans="1:11" x14ac:dyDescent="0.2">
      <c r="A163" t="s">
        <v>440</v>
      </c>
      <c r="B163" t="str">
        <f t="shared" ref="B163:B164" si="3">RIGHT(LEFT(C163,15),4)</f>
        <v>PSAL</v>
      </c>
      <c r="C163" t="s">
        <v>1259</v>
      </c>
      <c r="D163" t="s">
        <v>313</v>
      </c>
      <c r="E163" t="s">
        <v>397</v>
      </c>
      <c r="F163" t="s">
        <v>1260</v>
      </c>
      <c r="G163" t="s">
        <v>1261</v>
      </c>
      <c r="H163" t="s">
        <v>1262</v>
      </c>
      <c r="I163" t="s">
        <v>891</v>
      </c>
      <c r="J163" t="s">
        <v>1263</v>
      </c>
      <c r="K163" s="182" t="str">
        <f t="shared" si="2"/>
        <v>INT</v>
      </c>
    </row>
    <row r="164" spans="1:11" x14ac:dyDescent="0.2">
      <c r="A164" t="s">
        <v>440</v>
      </c>
      <c r="B164" t="str">
        <f t="shared" si="3"/>
        <v>PSAL</v>
      </c>
      <c r="C164" t="s">
        <v>1264</v>
      </c>
      <c r="D164" t="s">
        <v>313</v>
      </c>
      <c r="E164" t="s">
        <v>397</v>
      </c>
      <c r="F164" t="s">
        <v>1265</v>
      </c>
      <c r="G164" t="s">
        <v>1266</v>
      </c>
      <c r="H164" t="s">
        <v>1267</v>
      </c>
      <c r="I164" t="s">
        <v>897</v>
      </c>
      <c r="J164" t="s">
        <v>1268</v>
      </c>
      <c r="K164" s="182" t="str">
        <f t="shared" si="2"/>
        <v>INT</v>
      </c>
    </row>
    <row r="165" spans="1:11" x14ac:dyDescent="0.2">
      <c r="A165" t="s">
        <v>440</v>
      </c>
      <c r="B165" t="s">
        <v>1269</v>
      </c>
      <c r="C165" t="s">
        <v>1270</v>
      </c>
      <c r="D165" t="s">
        <v>313</v>
      </c>
      <c r="E165" t="s">
        <v>397</v>
      </c>
      <c r="F165" t="s">
        <v>1271</v>
      </c>
      <c r="G165" t="s">
        <v>1272</v>
      </c>
      <c r="H165" t="s">
        <v>1273</v>
      </c>
      <c r="I165" t="s">
        <v>1274</v>
      </c>
      <c r="J165" t="s">
        <v>1275</v>
      </c>
      <c r="K165" s="182" t="str">
        <f t="shared" si="2"/>
        <v>INT</v>
      </c>
    </row>
    <row r="166" spans="1:11" x14ac:dyDescent="0.2">
      <c r="A166" t="s">
        <v>440</v>
      </c>
      <c r="B166" t="s">
        <v>1269</v>
      </c>
      <c r="C166" t="s">
        <v>1276</v>
      </c>
      <c r="D166" t="s">
        <v>313</v>
      </c>
      <c r="E166" t="s">
        <v>397</v>
      </c>
      <c r="F166" t="s">
        <v>1277</v>
      </c>
      <c r="G166" t="s">
        <v>1278</v>
      </c>
      <c r="H166" t="s">
        <v>1279</v>
      </c>
      <c r="I166" t="s">
        <v>1280</v>
      </c>
      <c r="J166" t="s">
        <v>1281</v>
      </c>
      <c r="K166" s="182" t="str">
        <f t="shared" si="2"/>
        <v>INT</v>
      </c>
    </row>
    <row r="167" spans="1:11" x14ac:dyDescent="0.2">
      <c r="A167" t="s">
        <v>440</v>
      </c>
      <c r="B167" t="s">
        <v>1230</v>
      </c>
      <c r="C167" t="s">
        <v>1282</v>
      </c>
      <c r="D167" t="s">
        <v>313</v>
      </c>
      <c r="E167" t="s">
        <v>397</v>
      </c>
      <c r="F167" t="s">
        <v>1283</v>
      </c>
      <c r="G167" t="s">
        <v>1284</v>
      </c>
      <c r="H167" t="s">
        <v>1285</v>
      </c>
      <c r="I167" t="s">
        <v>696</v>
      </c>
      <c r="J167" t="s">
        <v>1286</v>
      </c>
      <c r="K167" s="182" t="str">
        <f t="shared" si="2"/>
        <v>INT</v>
      </c>
    </row>
    <row r="168" spans="1:11" x14ac:dyDescent="0.2">
      <c r="A168" t="s">
        <v>440</v>
      </c>
      <c r="B168" t="s">
        <v>1230</v>
      </c>
      <c r="C168" t="s">
        <v>1287</v>
      </c>
      <c r="D168" t="s">
        <v>313</v>
      </c>
      <c r="E168" t="s">
        <v>397</v>
      </c>
      <c r="F168" t="s">
        <v>1288</v>
      </c>
      <c r="G168" t="s">
        <v>1289</v>
      </c>
      <c r="H168" t="s">
        <v>1290</v>
      </c>
      <c r="I168" t="s">
        <v>702</v>
      </c>
      <c r="J168" t="s">
        <v>1291</v>
      </c>
      <c r="K168" s="182" t="str">
        <f t="shared" si="2"/>
        <v>INT</v>
      </c>
    </row>
    <row r="169" spans="1:11" x14ac:dyDescent="0.2">
      <c r="A169" t="s">
        <v>440</v>
      </c>
      <c r="B169" t="str">
        <f>RIGHT(LEFT(C169,15),4)</f>
        <v>RVFL</v>
      </c>
      <c r="C169" t="s">
        <v>1292</v>
      </c>
      <c r="D169" t="s">
        <v>313</v>
      </c>
      <c r="E169" t="s">
        <v>397</v>
      </c>
      <c r="F169" t="s">
        <v>1293</v>
      </c>
      <c r="G169" t="s">
        <v>1294</v>
      </c>
      <c r="H169" t="s">
        <v>1295</v>
      </c>
      <c r="I169" t="s">
        <v>1296</v>
      </c>
      <c r="J169" t="s">
        <v>1297</v>
      </c>
      <c r="K169" s="182" t="str">
        <f t="shared" si="2"/>
        <v>INT</v>
      </c>
    </row>
    <row r="170" spans="1:11" x14ac:dyDescent="0.2">
      <c r="A170" t="s">
        <v>440</v>
      </c>
      <c r="B170" t="str">
        <f>RIGHT(LEFT(C170,15),4)</f>
        <v>RVFL</v>
      </c>
      <c r="C170" t="s">
        <v>1298</v>
      </c>
      <c r="D170" t="s">
        <v>313</v>
      </c>
      <c r="E170" t="s">
        <v>397</v>
      </c>
      <c r="F170" t="s">
        <v>1299</v>
      </c>
      <c r="G170" t="s">
        <v>1300</v>
      </c>
      <c r="H170" t="s">
        <v>1301</v>
      </c>
      <c r="I170" t="s">
        <v>1302</v>
      </c>
      <c r="J170" t="s">
        <v>1303</v>
      </c>
      <c r="K170" s="182" t="str">
        <f t="shared" si="2"/>
        <v>INT</v>
      </c>
    </row>
    <row r="171" spans="1:11" x14ac:dyDescent="0.2">
      <c r="A171" t="s">
        <v>440</v>
      </c>
      <c r="B171" t="s">
        <v>441</v>
      </c>
      <c r="C171" t="s">
        <v>1304</v>
      </c>
      <c r="D171" t="s">
        <v>313</v>
      </c>
      <c r="E171" t="s">
        <v>397</v>
      </c>
      <c r="F171" t="s">
        <v>1305</v>
      </c>
      <c r="G171" t="s">
        <v>1306</v>
      </c>
      <c r="H171" t="s">
        <v>1307</v>
      </c>
      <c r="I171" t="s">
        <v>1308</v>
      </c>
      <c r="J171" t="s">
        <v>1309</v>
      </c>
      <c r="K171" s="182" t="str">
        <f t="shared" si="2"/>
        <v>INT</v>
      </c>
    </row>
    <row r="172" spans="1:11" x14ac:dyDescent="0.2">
      <c r="A172" t="s">
        <v>440</v>
      </c>
      <c r="B172" t="s">
        <v>441</v>
      </c>
      <c r="C172" t="s">
        <v>1310</v>
      </c>
      <c r="D172" t="s">
        <v>313</v>
      </c>
      <c r="E172" t="s">
        <v>397</v>
      </c>
      <c r="F172" t="s">
        <v>1311</v>
      </c>
      <c r="G172" t="s">
        <v>1312</v>
      </c>
      <c r="H172" t="s">
        <v>1313</v>
      </c>
      <c r="I172" t="s">
        <v>826</v>
      </c>
      <c r="J172" t="s">
        <v>1314</v>
      </c>
      <c r="K172" s="182" t="str">
        <f t="shared" si="2"/>
        <v>INT</v>
      </c>
    </row>
    <row r="173" spans="1:11" x14ac:dyDescent="0.2">
      <c r="A173" t="s">
        <v>440</v>
      </c>
      <c r="B173" t="s">
        <v>441</v>
      </c>
      <c r="C173" t="s">
        <v>1315</v>
      </c>
      <c r="D173" t="s">
        <v>313</v>
      </c>
      <c r="E173" t="s">
        <v>397</v>
      </c>
      <c r="F173" t="s">
        <v>1316</v>
      </c>
      <c r="G173" t="s">
        <v>1317</v>
      </c>
      <c r="H173" t="s">
        <v>1318</v>
      </c>
      <c r="I173" t="s">
        <v>690</v>
      </c>
      <c r="J173" t="s">
        <v>708</v>
      </c>
      <c r="K173" s="182" t="str">
        <f t="shared" si="2"/>
        <v>INT</v>
      </c>
    </row>
    <row r="174" spans="1:11" x14ac:dyDescent="0.2">
      <c r="A174" t="s">
        <v>440</v>
      </c>
      <c r="B174" t="s">
        <v>441</v>
      </c>
      <c r="C174" t="s">
        <v>1319</v>
      </c>
      <c r="D174" t="s">
        <v>313</v>
      </c>
      <c r="E174" t="s">
        <v>397</v>
      </c>
      <c r="F174" t="s">
        <v>1320</v>
      </c>
      <c r="G174" t="s">
        <v>1321</v>
      </c>
      <c r="H174" t="s">
        <v>1322</v>
      </c>
      <c r="I174" t="s">
        <v>1323</v>
      </c>
      <c r="J174" t="s">
        <v>1128</v>
      </c>
      <c r="K174" s="182" t="str">
        <f t="shared" si="2"/>
        <v>INT</v>
      </c>
    </row>
    <row r="175" spans="1:11" x14ac:dyDescent="0.2">
      <c r="A175" t="s">
        <v>440</v>
      </c>
      <c r="B175" t="s">
        <v>441</v>
      </c>
      <c r="C175" t="s">
        <v>1324</v>
      </c>
      <c r="D175" t="s">
        <v>313</v>
      </c>
      <c r="E175" t="s">
        <v>397</v>
      </c>
      <c r="F175" t="s">
        <v>1325</v>
      </c>
      <c r="G175" t="s">
        <v>1326</v>
      </c>
      <c r="H175" t="s">
        <v>1327</v>
      </c>
      <c r="I175" t="s">
        <v>1133</v>
      </c>
      <c r="J175" t="s">
        <v>1134</v>
      </c>
      <c r="K175" s="182" t="str">
        <f t="shared" si="2"/>
        <v>INT</v>
      </c>
    </row>
    <row r="176" spans="1:11" x14ac:dyDescent="0.2">
      <c r="A176" t="s">
        <v>440</v>
      </c>
      <c r="B176" t="s">
        <v>441</v>
      </c>
      <c r="C176" t="s">
        <v>1328</v>
      </c>
      <c r="D176" t="s">
        <v>313</v>
      </c>
      <c r="E176" t="s">
        <v>397</v>
      </c>
      <c r="F176" t="s">
        <v>1329</v>
      </c>
      <c r="G176" t="s">
        <v>1330</v>
      </c>
      <c r="H176" t="s">
        <v>1331</v>
      </c>
      <c r="I176" t="s">
        <v>684</v>
      </c>
      <c r="J176" t="s">
        <v>1187</v>
      </c>
      <c r="K176" s="182" t="str">
        <f t="shared" si="2"/>
        <v>INT</v>
      </c>
    </row>
    <row r="177" spans="1:11" x14ac:dyDescent="0.2">
      <c r="A177" t="s">
        <v>440</v>
      </c>
      <c r="B177" t="str">
        <f>RIGHT(LEFT(C177,15),4)</f>
        <v>SLEV</v>
      </c>
      <c r="C177" t="s">
        <v>1332</v>
      </c>
      <c r="D177" t="s">
        <v>313</v>
      </c>
      <c r="E177" t="s">
        <v>397</v>
      </c>
      <c r="F177" t="s">
        <v>1333</v>
      </c>
      <c r="G177" t="s">
        <v>1334</v>
      </c>
      <c r="H177" t="s">
        <v>1335</v>
      </c>
      <c r="I177" t="s">
        <v>891</v>
      </c>
      <c r="J177" t="s">
        <v>1336</v>
      </c>
      <c r="K177" s="182" t="str">
        <f t="shared" si="2"/>
        <v>INT</v>
      </c>
    </row>
    <row r="178" spans="1:11" x14ac:dyDescent="0.2">
      <c r="A178" t="s">
        <v>440</v>
      </c>
      <c r="B178" t="str">
        <f>RIGHT(LEFT(C178,15),4)</f>
        <v>SLEV</v>
      </c>
      <c r="C178" t="s">
        <v>1337</v>
      </c>
      <c r="D178" t="s">
        <v>313</v>
      </c>
      <c r="E178" t="s">
        <v>397</v>
      </c>
      <c r="F178" t="s">
        <v>1338</v>
      </c>
      <c r="G178" t="s">
        <v>1339</v>
      </c>
      <c r="H178" t="s">
        <v>1340</v>
      </c>
      <c r="I178" t="s">
        <v>1341</v>
      </c>
      <c r="J178" t="s">
        <v>1342</v>
      </c>
      <c r="K178" s="182" t="str">
        <f t="shared" si="2"/>
        <v>INT</v>
      </c>
    </row>
    <row r="179" spans="1:11" x14ac:dyDescent="0.2">
      <c r="A179" t="s">
        <v>440</v>
      </c>
      <c r="B179" t="str">
        <f t="shared" ref="B179:B186" si="4">RIGHT(LEFT(C179,15),4)</f>
        <v>SLEV</v>
      </c>
      <c r="C179" t="s">
        <v>1343</v>
      </c>
      <c r="D179" t="s">
        <v>313</v>
      </c>
      <c r="E179" t="s">
        <v>397</v>
      </c>
      <c r="F179" t="s">
        <v>1344</v>
      </c>
      <c r="G179" t="s">
        <v>1345</v>
      </c>
      <c r="H179" t="s">
        <v>1346</v>
      </c>
      <c r="I179" t="s">
        <v>1347</v>
      </c>
      <c r="J179" t="s">
        <v>1348</v>
      </c>
      <c r="K179" s="182" t="str">
        <f t="shared" si="2"/>
        <v>INT</v>
      </c>
    </row>
    <row r="180" spans="1:11" x14ac:dyDescent="0.2">
      <c r="A180" t="s">
        <v>440</v>
      </c>
      <c r="B180" t="str">
        <f t="shared" si="4"/>
        <v>SLEV</v>
      </c>
      <c r="C180" t="s">
        <v>1349</v>
      </c>
      <c r="D180" t="s">
        <v>313</v>
      </c>
      <c r="E180" t="s">
        <v>397</v>
      </c>
      <c r="F180" t="s">
        <v>1350</v>
      </c>
      <c r="G180" t="s">
        <v>1351</v>
      </c>
      <c r="H180" t="s">
        <v>1352</v>
      </c>
      <c r="I180" t="s">
        <v>1353</v>
      </c>
      <c r="J180" t="s">
        <v>1354</v>
      </c>
      <c r="K180" s="182" t="str">
        <f t="shared" si="2"/>
        <v>INT</v>
      </c>
    </row>
    <row r="181" spans="1:11" x14ac:dyDescent="0.2">
      <c r="A181" t="s">
        <v>440</v>
      </c>
      <c r="B181" t="str">
        <f t="shared" si="4"/>
        <v>SLEV</v>
      </c>
      <c r="C181" t="s">
        <v>1355</v>
      </c>
      <c r="D181" t="s">
        <v>313</v>
      </c>
      <c r="E181" t="s">
        <v>397</v>
      </c>
      <c r="F181" t="s">
        <v>1356</v>
      </c>
      <c r="G181" t="s">
        <v>1357</v>
      </c>
      <c r="H181" t="s">
        <v>1358</v>
      </c>
      <c r="I181" t="s">
        <v>1359</v>
      </c>
      <c r="J181" t="s">
        <v>1360</v>
      </c>
      <c r="K181" s="182" t="str">
        <f t="shared" si="2"/>
        <v>INT</v>
      </c>
    </row>
    <row r="182" spans="1:11" x14ac:dyDescent="0.2">
      <c r="A182" t="s">
        <v>440</v>
      </c>
      <c r="B182" t="str">
        <f t="shared" si="4"/>
        <v>SLEV</v>
      </c>
      <c r="C182" t="s">
        <v>1361</v>
      </c>
      <c r="D182" t="s">
        <v>313</v>
      </c>
      <c r="E182" t="s">
        <v>397</v>
      </c>
      <c r="F182" t="s">
        <v>1362</v>
      </c>
      <c r="G182" t="s">
        <v>1363</v>
      </c>
      <c r="H182" t="s">
        <v>1364</v>
      </c>
      <c r="I182" t="s">
        <v>1365</v>
      </c>
      <c r="J182" t="s">
        <v>1366</v>
      </c>
      <c r="K182" s="182" t="str">
        <f t="shared" si="2"/>
        <v>INT</v>
      </c>
    </row>
    <row r="183" spans="1:11" x14ac:dyDescent="0.2">
      <c r="A183" t="s">
        <v>440</v>
      </c>
      <c r="B183" t="str">
        <f t="shared" si="4"/>
        <v>SLEV</v>
      </c>
      <c r="C183" t="s">
        <v>1367</v>
      </c>
      <c r="D183" t="s">
        <v>313</v>
      </c>
      <c r="E183" t="s">
        <v>397</v>
      </c>
      <c r="F183" t="s">
        <v>1368</v>
      </c>
      <c r="G183" t="s">
        <v>1369</v>
      </c>
      <c r="H183" t="s">
        <v>1370</v>
      </c>
      <c r="I183" t="s">
        <v>1371</v>
      </c>
      <c r="J183" t="s">
        <v>1372</v>
      </c>
      <c r="K183" s="182" t="str">
        <f t="shared" si="2"/>
        <v>INT</v>
      </c>
    </row>
    <row r="184" spans="1:11" x14ac:dyDescent="0.2">
      <c r="A184" t="s">
        <v>440</v>
      </c>
      <c r="B184" t="str">
        <f t="shared" si="4"/>
        <v>SLEV</v>
      </c>
      <c r="C184" t="s">
        <v>1373</v>
      </c>
      <c r="D184" t="s">
        <v>313</v>
      </c>
      <c r="E184" t="s">
        <v>397</v>
      </c>
      <c r="F184" t="s">
        <v>1374</v>
      </c>
      <c r="G184" t="s">
        <v>1375</v>
      </c>
      <c r="H184" t="s">
        <v>1376</v>
      </c>
      <c r="I184" t="s">
        <v>1377</v>
      </c>
      <c r="J184" t="s">
        <v>1378</v>
      </c>
      <c r="K184" s="182" t="str">
        <f t="shared" si="2"/>
        <v>INT</v>
      </c>
    </row>
    <row r="185" spans="1:11" x14ac:dyDescent="0.2">
      <c r="A185" t="s">
        <v>440</v>
      </c>
      <c r="B185" t="str">
        <f t="shared" si="4"/>
        <v>SLEV</v>
      </c>
      <c r="C185" t="s">
        <v>1379</v>
      </c>
      <c r="D185" t="s">
        <v>313</v>
      </c>
      <c r="E185" t="s">
        <v>397</v>
      </c>
      <c r="F185" t="s">
        <v>1380</v>
      </c>
      <c r="G185" t="s">
        <v>1381</v>
      </c>
      <c r="H185" t="s">
        <v>1382</v>
      </c>
      <c r="I185" t="s">
        <v>1383</v>
      </c>
      <c r="J185" t="s">
        <v>1384</v>
      </c>
      <c r="K185" s="182" t="str">
        <f t="shared" si="2"/>
        <v>INT</v>
      </c>
    </row>
    <row r="186" spans="1:11" x14ac:dyDescent="0.2">
      <c r="A186" t="s">
        <v>440</v>
      </c>
      <c r="B186" t="str">
        <f t="shared" si="4"/>
        <v>SLEV</v>
      </c>
      <c r="C186" t="s">
        <v>1385</v>
      </c>
      <c r="D186" t="s">
        <v>313</v>
      </c>
      <c r="E186" t="s">
        <v>397</v>
      </c>
      <c r="F186" t="s">
        <v>1386</v>
      </c>
      <c r="G186" t="s">
        <v>1387</v>
      </c>
      <c r="H186" t="s">
        <v>1388</v>
      </c>
      <c r="I186"/>
      <c r="J186" t="s">
        <v>1389</v>
      </c>
      <c r="K186" s="182" t="str">
        <f t="shared" si="2"/>
        <v>INT</v>
      </c>
    </row>
    <row r="187" spans="1:11" x14ac:dyDescent="0.2">
      <c r="A187" t="s">
        <v>440</v>
      </c>
      <c r="B187" t="s">
        <v>441</v>
      </c>
      <c r="C187" t="s">
        <v>1390</v>
      </c>
      <c r="D187" t="s">
        <v>313</v>
      </c>
      <c r="E187" t="s">
        <v>397</v>
      </c>
      <c r="F187" t="s">
        <v>1391</v>
      </c>
      <c r="G187" t="s">
        <v>1392</v>
      </c>
      <c r="H187" t="s">
        <v>1393</v>
      </c>
      <c r="I187" t="s">
        <v>1394</v>
      </c>
      <c r="J187" t="s">
        <v>1395</v>
      </c>
      <c r="K187" s="182" t="str">
        <f t="shared" si="2"/>
        <v>INT</v>
      </c>
    </row>
    <row r="188" spans="1:11" x14ac:dyDescent="0.2">
      <c r="A188" t="s">
        <v>440</v>
      </c>
      <c r="B188" t="s">
        <v>441</v>
      </c>
      <c r="C188" t="s">
        <v>1396</v>
      </c>
      <c r="D188" t="s">
        <v>313</v>
      </c>
      <c r="E188" t="s">
        <v>397</v>
      </c>
      <c r="F188" t="s">
        <v>1397</v>
      </c>
      <c r="G188" t="s">
        <v>1398</v>
      </c>
      <c r="H188" t="s">
        <v>1399</v>
      </c>
      <c r="I188" t="s">
        <v>976</v>
      </c>
      <c r="J188" t="s">
        <v>1400</v>
      </c>
      <c r="K188" s="182" t="str">
        <f t="shared" si="2"/>
        <v>INT</v>
      </c>
    </row>
    <row r="189" spans="1:11" x14ac:dyDescent="0.2">
      <c r="A189" t="s">
        <v>440</v>
      </c>
      <c r="B189" t="s">
        <v>441</v>
      </c>
      <c r="C189" t="s">
        <v>1401</v>
      </c>
      <c r="D189" t="s">
        <v>313</v>
      </c>
      <c r="E189" t="s">
        <v>397</v>
      </c>
      <c r="F189" t="s">
        <v>1402</v>
      </c>
      <c r="G189" t="s">
        <v>1403</v>
      </c>
      <c r="H189" t="s">
        <v>1404</v>
      </c>
      <c r="I189" t="s">
        <v>1405</v>
      </c>
      <c r="J189" t="s">
        <v>1406</v>
      </c>
      <c r="K189" s="182" t="str">
        <f t="shared" si="2"/>
        <v>INT</v>
      </c>
    </row>
    <row r="190" spans="1:11" x14ac:dyDescent="0.2">
      <c r="A190" t="s">
        <v>440</v>
      </c>
      <c r="B190" t="s">
        <v>441</v>
      </c>
      <c r="C190" t="s">
        <v>1407</v>
      </c>
      <c r="D190" t="s">
        <v>313</v>
      </c>
      <c r="E190" t="s">
        <v>397</v>
      </c>
      <c r="F190" t="s">
        <v>1408</v>
      </c>
      <c r="G190" t="s">
        <v>1409</v>
      </c>
      <c r="H190" t="s">
        <v>1410</v>
      </c>
      <c r="I190" t="s">
        <v>1411</v>
      </c>
      <c r="J190" t="s">
        <v>1412</v>
      </c>
      <c r="K190" s="182" t="str">
        <f t="shared" si="2"/>
        <v>INT</v>
      </c>
    </row>
    <row r="191" spans="1:11" x14ac:dyDescent="0.2">
      <c r="A191" t="s">
        <v>440</v>
      </c>
      <c r="B191" t="s">
        <v>441</v>
      </c>
      <c r="C191" t="s">
        <v>1413</v>
      </c>
      <c r="D191" t="s">
        <v>313</v>
      </c>
      <c r="E191" t="s">
        <v>397</v>
      </c>
      <c r="F191" t="s">
        <v>1414</v>
      </c>
      <c r="G191" t="s">
        <v>1415</v>
      </c>
      <c r="H191" t="s">
        <v>1416</v>
      </c>
      <c r="I191" t="s">
        <v>1216</v>
      </c>
      <c r="J191" t="s">
        <v>1217</v>
      </c>
      <c r="K191" s="182" t="str">
        <f t="shared" si="2"/>
        <v>INT</v>
      </c>
    </row>
    <row r="192" spans="1:11" x14ac:dyDescent="0.2">
      <c r="A192" t="s">
        <v>440</v>
      </c>
      <c r="B192" t="s">
        <v>441</v>
      </c>
      <c r="C192" t="s">
        <v>1417</v>
      </c>
      <c r="D192" t="s">
        <v>313</v>
      </c>
      <c r="E192" t="s">
        <v>397</v>
      </c>
      <c r="F192" t="s">
        <v>1418</v>
      </c>
      <c r="G192" t="s">
        <v>1419</v>
      </c>
      <c r="H192" t="s">
        <v>1420</v>
      </c>
      <c r="I192" t="s">
        <v>1421</v>
      </c>
      <c r="J192" t="s">
        <v>984</v>
      </c>
      <c r="K192" s="182" t="str">
        <f t="shared" si="2"/>
        <v>INT</v>
      </c>
    </row>
    <row r="193" spans="1:11" x14ac:dyDescent="0.2">
      <c r="A193" t="s">
        <v>440</v>
      </c>
      <c r="B193" t="s">
        <v>441</v>
      </c>
      <c r="C193" t="s">
        <v>1422</v>
      </c>
      <c r="D193" t="s">
        <v>313</v>
      </c>
      <c r="E193" t="s">
        <v>397</v>
      </c>
      <c r="F193" t="s">
        <v>1423</v>
      </c>
      <c r="G193" t="s">
        <v>1424</v>
      </c>
      <c r="H193" t="s">
        <v>1425</v>
      </c>
      <c r="I193" t="s">
        <v>1426</v>
      </c>
      <c r="J193" t="s">
        <v>1427</v>
      </c>
      <c r="K193" s="182" t="str">
        <f t="shared" si="2"/>
        <v>INT</v>
      </c>
    </row>
    <row r="194" spans="1:11" x14ac:dyDescent="0.2">
      <c r="A194" t="s">
        <v>440</v>
      </c>
      <c r="B194" t="s">
        <v>1428</v>
      </c>
      <c r="C194" t="s">
        <v>1429</v>
      </c>
      <c r="D194" t="s">
        <v>313</v>
      </c>
      <c r="E194" t="s">
        <v>397</v>
      </c>
      <c r="F194" t="s">
        <v>1430</v>
      </c>
      <c r="G194" t="s">
        <v>1431</v>
      </c>
      <c r="H194" t="s">
        <v>1432</v>
      </c>
      <c r="I194" t="s">
        <v>1433</v>
      </c>
      <c r="J194" t="s">
        <v>1434</v>
      </c>
      <c r="K194" s="182" t="str">
        <f t="shared" si="2"/>
        <v>INT</v>
      </c>
    </row>
    <row r="195" spans="1:11" x14ac:dyDescent="0.2">
      <c r="A195" t="s">
        <v>440</v>
      </c>
      <c r="B195" t="s">
        <v>1428</v>
      </c>
      <c r="C195" t="s">
        <v>1435</v>
      </c>
      <c r="D195" t="s">
        <v>313</v>
      </c>
      <c r="E195" t="s">
        <v>397</v>
      </c>
      <c r="F195" t="s">
        <v>1436</v>
      </c>
      <c r="G195" t="s">
        <v>1437</v>
      </c>
      <c r="H195" t="s">
        <v>1438</v>
      </c>
      <c r="I195" t="s">
        <v>1439</v>
      </c>
      <c r="J195" t="s">
        <v>1440</v>
      </c>
      <c r="K195" s="182" t="str">
        <f t="shared" si="2"/>
        <v>INT</v>
      </c>
    </row>
    <row r="196" spans="1:11" x14ac:dyDescent="0.2">
      <c r="A196" t="s">
        <v>440</v>
      </c>
      <c r="B196" t="str">
        <f t="shared" ref="B196:B203" si="5">RIGHT(LEFT(C196,15),4)</f>
        <v>TEMP</v>
      </c>
      <c r="C196" t="s">
        <v>1441</v>
      </c>
      <c r="D196" t="s">
        <v>313</v>
      </c>
      <c r="E196" t="s">
        <v>397</v>
      </c>
      <c r="F196" t="s">
        <v>1442</v>
      </c>
      <c r="G196" t="s">
        <v>1443</v>
      </c>
      <c r="H196" t="s">
        <v>1444</v>
      </c>
      <c r="I196" t="s">
        <v>788</v>
      </c>
      <c r="J196" t="s">
        <v>754</v>
      </c>
      <c r="K196" s="182" t="str">
        <f t="shared" si="2"/>
        <v>INT</v>
      </c>
    </row>
    <row r="197" spans="1:11" x14ac:dyDescent="0.2">
      <c r="A197" t="s">
        <v>440</v>
      </c>
      <c r="B197" t="str">
        <f t="shared" si="5"/>
        <v>TEMP</v>
      </c>
      <c r="C197" t="s">
        <v>1445</v>
      </c>
      <c r="D197" t="s">
        <v>313</v>
      </c>
      <c r="E197" t="s">
        <v>397</v>
      </c>
      <c r="F197" t="s">
        <v>1446</v>
      </c>
      <c r="G197" t="s">
        <v>1447</v>
      </c>
      <c r="H197" t="s">
        <v>1448</v>
      </c>
      <c r="I197" t="s">
        <v>891</v>
      </c>
      <c r="J197" t="s">
        <v>1449</v>
      </c>
      <c r="K197" s="182" t="str">
        <f t="shared" si="2"/>
        <v>INT</v>
      </c>
    </row>
    <row r="198" spans="1:11" x14ac:dyDescent="0.2">
      <c r="A198" t="s">
        <v>440</v>
      </c>
      <c r="B198" t="str">
        <f t="shared" si="5"/>
        <v>TEMP</v>
      </c>
      <c r="C198" t="s">
        <v>1450</v>
      </c>
      <c r="D198" t="s">
        <v>313</v>
      </c>
      <c r="E198" t="s">
        <v>397</v>
      </c>
      <c r="F198" t="s">
        <v>1451</v>
      </c>
      <c r="G198" t="s">
        <v>1452</v>
      </c>
      <c r="H198" t="s">
        <v>1453</v>
      </c>
      <c r="I198" t="s">
        <v>1341</v>
      </c>
      <c r="J198" t="s">
        <v>720</v>
      </c>
      <c r="K198" s="182" t="str">
        <f t="shared" si="2"/>
        <v>INT</v>
      </c>
    </row>
    <row r="199" spans="1:11" x14ac:dyDescent="0.2">
      <c r="A199" t="s">
        <v>440</v>
      </c>
      <c r="B199" t="str">
        <f t="shared" si="5"/>
        <v>TEMP</v>
      </c>
      <c r="C199" t="s">
        <v>1454</v>
      </c>
      <c r="D199" t="s">
        <v>313</v>
      </c>
      <c r="E199" t="s">
        <v>397</v>
      </c>
      <c r="F199" t="s">
        <v>1455</v>
      </c>
      <c r="G199" t="s">
        <v>1456</v>
      </c>
      <c r="H199" t="s">
        <v>1457</v>
      </c>
      <c r="I199" t="s">
        <v>1458</v>
      </c>
      <c r="J199" t="s">
        <v>1217</v>
      </c>
      <c r="K199" s="182" t="str">
        <f t="shared" si="2"/>
        <v>INT</v>
      </c>
    </row>
    <row r="200" spans="1:11" x14ac:dyDescent="0.2">
      <c r="A200" t="s">
        <v>440</v>
      </c>
      <c r="B200" t="str">
        <f t="shared" si="5"/>
        <v>TEMP</v>
      </c>
      <c r="C200" t="s">
        <v>1459</v>
      </c>
      <c r="D200" t="s">
        <v>313</v>
      </c>
      <c r="E200" t="s">
        <v>397</v>
      </c>
      <c r="F200" t="s">
        <v>1460</v>
      </c>
      <c r="G200" t="s">
        <v>1461</v>
      </c>
      <c r="H200" t="s">
        <v>1462</v>
      </c>
      <c r="I200" t="s">
        <v>880</v>
      </c>
      <c r="J200" t="s">
        <v>1463</v>
      </c>
      <c r="K200" s="182" t="str">
        <f t="shared" si="2"/>
        <v>INT</v>
      </c>
    </row>
    <row r="201" spans="1:11" x14ac:dyDescent="0.2">
      <c r="A201" t="s">
        <v>440</v>
      </c>
      <c r="B201" t="str">
        <f t="shared" si="5"/>
        <v>TEMP</v>
      </c>
      <c r="C201" t="s">
        <v>1464</v>
      </c>
      <c r="D201" t="s">
        <v>313</v>
      </c>
      <c r="E201" t="s">
        <v>397</v>
      </c>
      <c r="F201" t="s">
        <v>1465</v>
      </c>
      <c r="G201" t="s">
        <v>1466</v>
      </c>
      <c r="H201" t="s">
        <v>1467</v>
      </c>
      <c r="I201" t="s">
        <v>880</v>
      </c>
      <c r="J201" t="s">
        <v>1468</v>
      </c>
      <c r="K201" s="182" t="str">
        <f t="shared" si="2"/>
        <v>INT</v>
      </c>
    </row>
    <row r="202" spans="1:11" x14ac:dyDescent="0.2">
      <c r="A202" t="s">
        <v>440</v>
      </c>
      <c r="B202" t="str">
        <f t="shared" si="5"/>
        <v>TEMP</v>
      </c>
      <c r="C202" t="s">
        <v>1469</v>
      </c>
      <c r="D202" t="s">
        <v>313</v>
      </c>
      <c r="E202" t="s">
        <v>397</v>
      </c>
      <c r="F202" t="s">
        <v>1470</v>
      </c>
      <c r="G202" t="s">
        <v>1471</v>
      </c>
      <c r="H202" t="s">
        <v>1472</v>
      </c>
      <c r="I202" t="s">
        <v>788</v>
      </c>
      <c r="J202" t="s">
        <v>1473</v>
      </c>
      <c r="K202" s="182" t="str">
        <f t="shared" si="2"/>
        <v>INT</v>
      </c>
    </row>
    <row r="203" spans="1:11" x14ac:dyDescent="0.2">
      <c r="A203" t="s">
        <v>440</v>
      </c>
      <c r="B203" t="str">
        <f t="shared" si="5"/>
        <v>TEMP</v>
      </c>
      <c r="C203" t="s">
        <v>1474</v>
      </c>
      <c r="D203" t="s">
        <v>313</v>
      </c>
      <c r="E203" t="s">
        <v>397</v>
      </c>
      <c r="F203" t="s">
        <v>1475</v>
      </c>
      <c r="G203" t="s">
        <v>1476</v>
      </c>
      <c r="H203" t="s">
        <v>1477</v>
      </c>
      <c r="I203" t="s">
        <v>897</v>
      </c>
      <c r="J203" t="s">
        <v>1478</v>
      </c>
      <c r="K203" s="182" t="str">
        <f t="shared" si="2"/>
        <v>INT</v>
      </c>
    </row>
    <row r="204" spans="1:11" x14ac:dyDescent="0.2">
      <c r="A204" t="s">
        <v>440</v>
      </c>
      <c r="B204" t="s">
        <v>441</v>
      </c>
      <c r="C204" t="s">
        <v>1479</v>
      </c>
      <c r="D204" t="s">
        <v>313</v>
      </c>
      <c r="E204" t="s">
        <v>397</v>
      </c>
      <c r="F204" t="s">
        <v>1480</v>
      </c>
      <c r="G204" t="s">
        <v>1481</v>
      </c>
      <c r="H204" t="s">
        <v>1482</v>
      </c>
      <c r="I204" t="s">
        <v>1405</v>
      </c>
      <c r="J204" t="s">
        <v>1483</v>
      </c>
      <c r="K204" s="182" t="str">
        <f t="shared" si="2"/>
        <v>INT</v>
      </c>
    </row>
    <row r="205" spans="1:11" x14ac:dyDescent="0.2">
      <c r="A205" t="s">
        <v>440</v>
      </c>
      <c r="B205" t="s">
        <v>441</v>
      </c>
      <c r="C205" t="s">
        <v>1484</v>
      </c>
      <c r="D205" t="s">
        <v>313</v>
      </c>
      <c r="E205" t="s">
        <v>397</v>
      </c>
      <c r="F205" t="s">
        <v>1485</v>
      </c>
      <c r="G205" t="s">
        <v>1486</v>
      </c>
      <c r="H205" t="s">
        <v>1487</v>
      </c>
      <c r="I205" t="s">
        <v>1411</v>
      </c>
      <c r="J205" t="s">
        <v>821</v>
      </c>
      <c r="K205" s="182" t="str">
        <f t="shared" si="2"/>
        <v>INT</v>
      </c>
    </row>
    <row r="206" spans="1:11" x14ac:dyDescent="0.2">
      <c r="A206" t="s">
        <v>440</v>
      </c>
      <c r="B206" t="s">
        <v>441</v>
      </c>
      <c r="C206" t="s">
        <v>1488</v>
      </c>
      <c r="D206" t="s">
        <v>313</v>
      </c>
      <c r="E206" t="s">
        <v>397</v>
      </c>
      <c r="F206" t="s">
        <v>1489</v>
      </c>
      <c r="G206" t="s">
        <v>1490</v>
      </c>
      <c r="H206" t="s">
        <v>1491</v>
      </c>
      <c r="I206" t="s">
        <v>1492</v>
      </c>
      <c r="J206" t="s">
        <v>685</v>
      </c>
      <c r="K206" s="182" t="str">
        <f t="shared" si="2"/>
        <v>INT</v>
      </c>
    </row>
    <row r="207" spans="1:11" x14ac:dyDescent="0.2">
      <c r="A207" t="s">
        <v>440</v>
      </c>
      <c r="B207" t="s">
        <v>1493</v>
      </c>
      <c r="C207" t="s">
        <v>1494</v>
      </c>
      <c r="D207" t="s">
        <v>313</v>
      </c>
      <c r="E207" t="s">
        <v>397</v>
      </c>
      <c r="F207" t="s">
        <v>1495</v>
      </c>
      <c r="G207" t="s">
        <v>1496</v>
      </c>
      <c r="H207" t="s">
        <v>1497</v>
      </c>
      <c r="I207" t="s">
        <v>1498</v>
      </c>
      <c r="J207" t="s">
        <v>1499</v>
      </c>
      <c r="K207" s="182" t="str">
        <f t="shared" si="2"/>
        <v>INT</v>
      </c>
    </row>
    <row r="208" spans="1:11" x14ac:dyDescent="0.2">
      <c r="A208" t="s">
        <v>440</v>
      </c>
      <c r="B208" t="s">
        <v>1493</v>
      </c>
      <c r="C208" t="s">
        <v>1500</v>
      </c>
      <c r="D208" t="s">
        <v>313</v>
      </c>
      <c r="E208" t="s">
        <v>397</v>
      </c>
      <c r="F208" t="s">
        <v>1501</v>
      </c>
      <c r="G208" t="s">
        <v>1502</v>
      </c>
      <c r="H208" t="s">
        <v>1503</v>
      </c>
      <c r="I208" t="s">
        <v>1504</v>
      </c>
      <c r="J208" t="s">
        <v>1505</v>
      </c>
      <c r="K208" s="182" t="str">
        <f t="shared" si="2"/>
        <v>INT</v>
      </c>
    </row>
    <row r="209" spans="1:11" x14ac:dyDescent="0.2">
      <c r="A209" t="s">
        <v>440</v>
      </c>
      <c r="B209" t="s">
        <v>1493</v>
      </c>
      <c r="C209" t="s">
        <v>1506</v>
      </c>
      <c r="D209" t="s">
        <v>313</v>
      </c>
      <c r="E209" t="s">
        <v>397</v>
      </c>
      <c r="F209" t="s">
        <v>1507</v>
      </c>
      <c r="G209" t="s">
        <v>1508</v>
      </c>
      <c r="H209" t="s">
        <v>1509</v>
      </c>
      <c r="I209" t="s">
        <v>1510</v>
      </c>
      <c r="J209" t="s">
        <v>1511</v>
      </c>
      <c r="K209" s="182" t="str">
        <f t="shared" si="2"/>
        <v>INT</v>
      </c>
    </row>
    <row r="210" spans="1:11" x14ac:dyDescent="0.2">
      <c r="A210" t="s">
        <v>440</v>
      </c>
      <c r="B210" t="s">
        <v>1493</v>
      </c>
      <c r="C210" t="s">
        <v>1512</v>
      </c>
      <c r="D210" t="s">
        <v>313</v>
      </c>
      <c r="E210" t="s">
        <v>397</v>
      </c>
      <c r="F210" t="s">
        <v>1513</v>
      </c>
      <c r="G210" t="s">
        <v>1514</v>
      </c>
      <c r="H210" t="s">
        <v>1515</v>
      </c>
      <c r="I210" t="s">
        <v>753</v>
      </c>
      <c r="J210" t="s">
        <v>1516</v>
      </c>
      <c r="K210" s="182" t="str">
        <f t="shared" si="2"/>
        <v>INT</v>
      </c>
    </row>
    <row r="211" spans="1:11" x14ac:dyDescent="0.2">
      <c r="A211" t="s">
        <v>440</v>
      </c>
      <c r="B211" t="s">
        <v>1493</v>
      </c>
      <c r="C211" t="s">
        <v>1517</v>
      </c>
      <c r="D211" t="s">
        <v>313</v>
      </c>
      <c r="E211" t="s">
        <v>397</v>
      </c>
      <c r="F211" t="s">
        <v>1518</v>
      </c>
      <c r="G211" t="s">
        <v>1519</v>
      </c>
      <c r="H211" t="s">
        <v>1520</v>
      </c>
      <c r="I211" t="s">
        <v>793</v>
      </c>
      <c r="J211" t="s">
        <v>1521</v>
      </c>
      <c r="K211" s="182" t="str">
        <f t="shared" si="2"/>
        <v>INT</v>
      </c>
    </row>
    <row r="212" spans="1:11" x14ac:dyDescent="0.2">
      <c r="A212" t="s">
        <v>440</v>
      </c>
      <c r="B212" t="s">
        <v>1493</v>
      </c>
      <c r="C212" t="s">
        <v>1522</v>
      </c>
      <c r="D212" t="s">
        <v>313</v>
      </c>
      <c r="E212" t="s">
        <v>397</v>
      </c>
      <c r="F212" t="s">
        <v>1523</v>
      </c>
      <c r="G212" t="s">
        <v>1524</v>
      </c>
      <c r="H212" t="s">
        <v>1525</v>
      </c>
      <c r="I212" t="s">
        <v>702</v>
      </c>
      <c r="J212" t="s">
        <v>1526</v>
      </c>
      <c r="K212" s="182" t="str">
        <f t="shared" si="2"/>
        <v>INT</v>
      </c>
    </row>
    <row r="213" spans="1:11" x14ac:dyDescent="0.2">
      <c r="A213" t="s">
        <v>440</v>
      </c>
      <c r="B213" t="s">
        <v>1493</v>
      </c>
      <c r="C213" t="s">
        <v>1527</v>
      </c>
      <c r="D213" t="s">
        <v>313</v>
      </c>
      <c r="E213" t="s">
        <v>397</v>
      </c>
      <c r="F213" t="s">
        <v>1528</v>
      </c>
      <c r="G213" t="s">
        <v>1529</v>
      </c>
      <c r="H213" t="s">
        <v>1530</v>
      </c>
      <c r="I213" t="s">
        <v>1531</v>
      </c>
      <c r="J213" t="s">
        <v>1532</v>
      </c>
      <c r="K213" s="182" t="str">
        <f t="shared" si="2"/>
        <v>INT</v>
      </c>
    </row>
    <row r="214" spans="1:11" x14ac:dyDescent="0.2">
      <c r="A214" t="s">
        <v>440</v>
      </c>
      <c r="B214" t="s">
        <v>1493</v>
      </c>
      <c r="C214" t="s">
        <v>1533</v>
      </c>
      <c r="D214" t="s">
        <v>313</v>
      </c>
      <c r="E214" t="s">
        <v>397</v>
      </c>
      <c r="F214" t="s">
        <v>1534</v>
      </c>
      <c r="G214" t="s">
        <v>1535</v>
      </c>
      <c r="H214" t="s">
        <v>1536</v>
      </c>
      <c r="I214" t="s">
        <v>1537</v>
      </c>
      <c r="J214" t="s">
        <v>1538</v>
      </c>
      <c r="K214" s="182" t="str">
        <f t="shared" si="2"/>
        <v>INT</v>
      </c>
    </row>
    <row r="215" spans="1:11" x14ac:dyDescent="0.2">
      <c r="A215" t="s">
        <v>440</v>
      </c>
      <c r="B215" t="s">
        <v>1493</v>
      </c>
      <c r="C215" t="s">
        <v>1539</v>
      </c>
      <c r="D215" t="s">
        <v>313</v>
      </c>
      <c r="E215" t="s">
        <v>397</v>
      </c>
      <c r="F215" t="s">
        <v>1540</v>
      </c>
      <c r="G215" t="s">
        <v>1541</v>
      </c>
      <c r="H215" t="s">
        <v>1542</v>
      </c>
      <c r="I215" t="s">
        <v>1280</v>
      </c>
      <c r="J215" t="s">
        <v>1543</v>
      </c>
      <c r="K215" s="182" t="str">
        <f t="shared" si="2"/>
        <v>INT</v>
      </c>
    </row>
    <row r="216" spans="1:11" x14ac:dyDescent="0.2">
      <c r="A216" t="s">
        <v>440</v>
      </c>
      <c r="B216" t="s">
        <v>441</v>
      </c>
      <c r="C216" t="s">
        <v>1544</v>
      </c>
      <c r="D216" t="s">
        <v>313</v>
      </c>
      <c r="E216" t="s">
        <v>397</v>
      </c>
      <c r="F216" t="s">
        <v>1545</v>
      </c>
      <c r="G216" t="s">
        <v>1546</v>
      </c>
      <c r="H216" t="s">
        <v>1547</v>
      </c>
      <c r="I216" t="s">
        <v>1548</v>
      </c>
      <c r="J216" t="s">
        <v>844</v>
      </c>
      <c r="K216" s="182" t="str">
        <f t="shared" si="2"/>
        <v>INT</v>
      </c>
    </row>
    <row r="217" spans="1:11" x14ac:dyDescent="0.2">
      <c r="A217" t="s">
        <v>440</v>
      </c>
      <c r="B217" s="182" t="s">
        <v>510</v>
      </c>
      <c r="C217" t="s">
        <v>1549</v>
      </c>
      <c r="D217" t="s">
        <v>313</v>
      </c>
      <c r="E217" t="s">
        <v>397</v>
      </c>
      <c r="F217" t="s">
        <v>1550</v>
      </c>
      <c r="G217" t="s">
        <v>1551</v>
      </c>
      <c r="H217" t="s">
        <v>1552</v>
      </c>
      <c r="I217"/>
      <c r="J217"/>
      <c r="K217" s="182" t="str">
        <f t="shared" si="2"/>
        <v>INT</v>
      </c>
    </row>
    <row r="218" spans="1:11" x14ac:dyDescent="0.2">
      <c r="A218" t="s">
        <v>440</v>
      </c>
      <c r="B218" t="s">
        <v>1428</v>
      </c>
      <c r="C218" t="s">
        <v>1553</v>
      </c>
      <c r="D218" t="s">
        <v>313</v>
      </c>
      <c r="E218" t="s">
        <v>397</v>
      </c>
      <c r="F218" t="s">
        <v>1554</v>
      </c>
      <c r="G218" t="s">
        <v>1555</v>
      </c>
      <c r="H218" t="s">
        <v>1556</v>
      </c>
      <c r="I218" t="s">
        <v>1557</v>
      </c>
      <c r="J218" t="s">
        <v>1286</v>
      </c>
      <c r="K218" s="182" t="str">
        <f t="shared" si="2"/>
        <v>INT</v>
      </c>
    </row>
    <row r="219" spans="1:11" x14ac:dyDescent="0.2">
      <c r="A219" t="s">
        <v>440</v>
      </c>
      <c r="B219" t="s">
        <v>1428</v>
      </c>
      <c r="C219" t="s">
        <v>1558</v>
      </c>
      <c r="D219" t="s">
        <v>313</v>
      </c>
      <c r="E219" t="s">
        <v>397</v>
      </c>
      <c r="F219" t="s">
        <v>1559</v>
      </c>
      <c r="G219" t="s">
        <v>1560</v>
      </c>
      <c r="H219" t="s">
        <v>1561</v>
      </c>
      <c r="I219" t="s">
        <v>1562</v>
      </c>
      <c r="J219" t="s">
        <v>1563</v>
      </c>
      <c r="K219" s="182" t="str">
        <f t="shared" si="2"/>
        <v>INT</v>
      </c>
    </row>
    <row r="220" spans="1:11" x14ac:dyDescent="0.2">
      <c r="A220" t="s">
        <v>440</v>
      </c>
      <c r="B220" t="s">
        <v>1428</v>
      </c>
      <c r="C220" t="s">
        <v>1564</v>
      </c>
      <c r="D220" t="s">
        <v>313</v>
      </c>
      <c r="E220" t="s">
        <v>397</v>
      </c>
      <c r="F220" t="s">
        <v>1565</v>
      </c>
      <c r="G220" t="s">
        <v>1566</v>
      </c>
      <c r="H220" t="s">
        <v>1567</v>
      </c>
      <c r="I220" t="s">
        <v>1568</v>
      </c>
      <c r="J220" t="s">
        <v>1286</v>
      </c>
      <c r="K220" s="182" t="str">
        <f t="shared" ref="K220:K283" si="6">IF(E220="EMODnet Physics", "INT", "EXT")</f>
        <v>INT</v>
      </c>
    </row>
    <row r="221" spans="1:11" x14ac:dyDescent="0.2">
      <c r="A221" t="s">
        <v>440</v>
      </c>
      <c r="B221" t="s">
        <v>1428</v>
      </c>
      <c r="C221" t="s">
        <v>1569</v>
      </c>
      <c r="D221" t="s">
        <v>313</v>
      </c>
      <c r="E221" t="s">
        <v>397</v>
      </c>
      <c r="F221" t="s">
        <v>1570</v>
      </c>
      <c r="G221" t="s">
        <v>1571</v>
      </c>
      <c r="H221" t="s">
        <v>1572</v>
      </c>
      <c r="I221" t="s">
        <v>1562</v>
      </c>
      <c r="J221" t="s">
        <v>1563</v>
      </c>
      <c r="K221" s="182" t="str">
        <f t="shared" si="6"/>
        <v>INT</v>
      </c>
    </row>
    <row r="222" spans="1:11" x14ac:dyDescent="0.2">
      <c r="A222" t="s">
        <v>440</v>
      </c>
      <c r="B222" t="s">
        <v>1428</v>
      </c>
      <c r="C222" t="s">
        <v>1573</v>
      </c>
      <c r="D222" t="s">
        <v>313</v>
      </c>
      <c r="E222" t="s">
        <v>397</v>
      </c>
      <c r="F222" t="s">
        <v>1574</v>
      </c>
      <c r="G222" t="s">
        <v>1575</v>
      </c>
      <c r="H222" t="s">
        <v>1576</v>
      </c>
      <c r="I222" t="s">
        <v>1577</v>
      </c>
      <c r="J222" t="s">
        <v>1578</v>
      </c>
      <c r="K222" s="182" t="str">
        <f t="shared" si="6"/>
        <v>INT</v>
      </c>
    </row>
    <row r="223" spans="1:11" x14ac:dyDescent="0.2">
      <c r="A223" t="s">
        <v>440</v>
      </c>
      <c r="B223" t="s">
        <v>1428</v>
      </c>
      <c r="C223" t="s">
        <v>1579</v>
      </c>
      <c r="D223" t="s">
        <v>313</v>
      </c>
      <c r="E223" t="s">
        <v>397</v>
      </c>
      <c r="F223" t="s">
        <v>1580</v>
      </c>
      <c r="G223" t="s">
        <v>1581</v>
      </c>
      <c r="H223" t="s">
        <v>1582</v>
      </c>
      <c r="I223" t="s">
        <v>1583</v>
      </c>
      <c r="J223" t="s">
        <v>1584</v>
      </c>
      <c r="K223" s="182" t="str">
        <f t="shared" si="6"/>
        <v>INT</v>
      </c>
    </row>
    <row r="224" spans="1:11" x14ac:dyDescent="0.2">
      <c r="A224" t="s">
        <v>440</v>
      </c>
      <c r="B224" t="s">
        <v>1428</v>
      </c>
      <c r="C224" t="s">
        <v>1585</v>
      </c>
      <c r="D224" t="s">
        <v>313</v>
      </c>
      <c r="E224" t="s">
        <v>397</v>
      </c>
      <c r="F224" t="s">
        <v>1586</v>
      </c>
      <c r="G224" t="s">
        <v>1587</v>
      </c>
      <c r="H224" t="s">
        <v>1588</v>
      </c>
      <c r="I224" t="s">
        <v>1589</v>
      </c>
      <c r="J224" t="s">
        <v>1590</v>
      </c>
      <c r="K224" s="182" t="str">
        <f t="shared" si="6"/>
        <v>INT</v>
      </c>
    </row>
    <row r="225" spans="1:11" x14ac:dyDescent="0.2">
      <c r="A225" t="s">
        <v>440</v>
      </c>
      <c r="B225" t="s">
        <v>1428</v>
      </c>
      <c r="C225" t="s">
        <v>1591</v>
      </c>
      <c r="D225" t="s">
        <v>313</v>
      </c>
      <c r="E225" t="s">
        <v>397</v>
      </c>
      <c r="F225" t="s">
        <v>1592</v>
      </c>
      <c r="G225" t="s">
        <v>1593</v>
      </c>
      <c r="H225" t="s">
        <v>1594</v>
      </c>
      <c r="I225" t="s">
        <v>869</v>
      </c>
      <c r="J225" t="s">
        <v>1595</v>
      </c>
      <c r="K225" s="182" t="str">
        <f t="shared" si="6"/>
        <v>INT</v>
      </c>
    </row>
    <row r="226" spans="1:11" x14ac:dyDescent="0.2">
      <c r="A226" t="s">
        <v>440</v>
      </c>
      <c r="B226" t="s">
        <v>1428</v>
      </c>
      <c r="C226" t="s">
        <v>1596</v>
      </c>
      <c r="D226" t="s">
        <v>313</v>
      </c>
      <c r="E226" t="s">
        <v>397</v>
      </c>
      <c r="F226" t="s">
        <v>1597</v>
      </c>
      <c r="G226" t="s">
        <v>1598</v>
      </c>
      <c r="H226" t="s">
        <v>1599</v>
      </c>
      <c r="I226" t="s">
        <v>1600</v>
      </c>
      <c r="J226" t="s">
        <v>984</v>
      </c>
      <c r="K226" s="182" t="str">
        <f t="shared" si="6"/>
        <v>INT</v>
      </c>
    </row>
    <row r="227" spans="1:11" x14ac:dyDescent="0.2">
      <c r="A227" t="s">
        <v>440</v>
      </c>
      <c r="B227" t="s">
        <v>1428</v>
      </c>
      <c r="C227" t="s">
        <v>1601</v>
      </c>
      <c r="D227" t="s">
        <v>313</v>
      </c>
      <c r="E227" t="s">
        <v>397</v>
      </c>
      <c r="F227" t="s">
        <v>1602</v>
      </c>
      <c r="G227" t="s">
        <v>1603</v>
      </c>
      <c r="H227" t="s">
        <v>1604</v>
      </c>
      <c r="I227" t="s">
        <v>1562</v>
      </c>
      <c r="J227" t="s">
        <v>1595</v>
      </c>
      <c r="K227" s="182" t="str">
        <f t="shared" si="6"/>
        <v>INT</v>
      </c>
    </row>
    <row r="228" spans="1:11" x14ac:dyDescent="0.2">
      <c r="A228" t="s">
        <v>440</v>
      </c>
      <c r="B228" t="s">
        <v>1428</v>
      </c>
      <c r="C228" t="s">
        <v>1605</v>
      </c>
      <c r="D228" t="s">
        <v>313</v>
      </c>
      <c r="E228" t="s">
        <v>397</v>
      </c>
      <c r="F228" t="s">
        <v>1606</v>
      </c>
      <c r="G228" t="s">
        <v>1607</v>
      </c>
      <c r="H228" t="s">
        <v>1608</v>
      </c>
      <c r="I228" t="s">
        <v>1609</v>
      </c>
      <c r="J228" t="s">
        <v>1610</v>
      </c>
      <c r="K228" s="182" t="str">
        <f t="shared" si="6"/>
        <v>INT</v>
      </c>
    </row>
    <row r="229" spans="1:11" x14ac:dyDescent="0.2">
      <c r="A229" t="s">
        <v>440</v>
      </c>
      <c r="B229" t="s">
        <v>1428</v>
      </c>
      <c r="C229" t="s">
        <v>1611</v>
      </c>
      <c r="D229" t="s">
        <v>313</v>
      </c>
      <c r="E229" t="s">
        <v>397</v>
      </c>
      <c r="F229" t="s">
        <v>1612</v>
      </c>
      <c r="G229" t="s">
        <v>1613</v>
      </c>
      <c r="H229" t="s">
        <v>1614</v>
      </c>
      <c r="I229" t="s">
        <v>1609</v>
      </c>
      <c r="J229" t="s">
        <v>1615</v>
      </c>
      <c r="K229" s="182" t="str">
        <f t="shared" si="6"/>
        <v>INT</v>
      </c>
    </row>
    <row r="230" spans="1:11" x14ac:dyDescent="0.2">
      <c r="A230" t="s">
        <v>440</v>
      </c>
      <c r="B230" t="s">
        <v>1428</v>
      </c>
      <c r="C230" t="s">
        <v>1616</v>
      </c>
      <c r="D230" t="s">
        <v>313</v>
      </c>
      <c r="E230" t="s">
        <v>397</v>
      </c>
      <c r="F230" t="s">
        <v>1617</v>
      </c>
      <c r="G230" t="s">
        <v>1618</v>
      </c>
      <c r="H230" t="s">
        <v>1619</v>
      </c>
      <c r="I230" t="s">
        <v>1620</v>
      </c>
      <c r="J230" t="s">
        <v>1621</v>
      </c>
      <c r="K230" s="182" t="str">
        <f t="shared" si="6"/>
        <v>INT</v>
      </c>
    </row>
    <row r="231" spans="1:11" x14ac:dyDescent="0.2">
      <c r="A231" t="s">
        <v>440</v>
      </c>
      <c r="B231" t="s">
        <v>1428</v>
      </c>
      <c r="C231" t="s">
        <v>1622</v>
      </c>
      <c r="D231" t="s">
        <v>313</v>
      </c>
      <c r="E231" t="s">
        <v>397</v>
      </c>
      <c r="F231" t="s">
        <v>1623</v>
      </c>
      <c r="G231" t="s">
        <v>1624</v>
      </c>
      <c r="H231" t="s">
        <v>1625</v>
      </c>
      <c r="I231" t="s">
        <v>1626</v>
      </c>
      <c r="J231" t="s">
        <v>1627</v>
      </c>
      <c r="K231" s="182" t="str">
        <f t="shared" si="6"/>
        <v>INT</v>
      </c>
    </row>
    <row r="232" spans="1:11" x14ac:dyDescent="0.2">
      <c r="A232" t="s">
        <v>440</v>
      </c>
      <c r="B232" t="s">
        <v>1428</v>
      </c>
      <c r="C232" t="s">
        <v>1628</v>
      </c>
      <c r="D232" t="s">
        <v>313</v>
      </c>
      <c r="E232" t="s">
        <v>397</v>
      </c>
      <c r="F232" t="s">
        <v>1629</v>
      </c>
      <c r="G232" t="s">
        <v>1630</v>
      </c>
      <c r="H232" t="s">
        <v>1631</v>
      </c>
      <c r="I232" t="s">
        <v>1609</v>
      </c>
      <c r="J232" t="s">
        <v>1632</v>
      </c>
      <c r="K232" s="182" t="str">
        <f t="shared" si="6"/>
        <v>INT</v>
      </c>
    </row>
    <row r="233" spans="1:11" x14ac:dyDescent="0.2">
      <c r="A233" t="s">
        <v>440</v>
      </c>
      <c r="B233" t="s">
        <v>1428</v>
      </c>
      <c r="C233" t="s">
        <v>1633</v>
      </c>
      <c r="D233" t="s">
        <v>313</v>
      </c>
      <c r="E233" t="s">
        <v>397</v>
      </c>
      <c r="F233" t="s">
        <v>1634</v>
      </c>
      <c r="G233" t="s">
        <v>1635</v>
      </c>
      <c r="H233" t="s">
        <v>1636</v>
      </c>
      <c r="I233" t="s">
        <v>1609</v>
      </c>
      <c r="J233" t="s">
        <v>1637</v>
      </c>
      <c r="K233" s="182" t="str">
        <f t="shared" si="6"/>
        <v>INT</v>
      </c>
    </row>
    <row r="234" spans="1:11" x14ac:dyDescent="0.2">
      <c r="A234" t="s">
        <v>440</v>
      </c>
      <c r="B234" t="s">
        <v>1428</v>
      </c>
      <c r="C234" t="s">
        <v>1638</v>
      </c>
      <c r="D234" t="s">
        <v>313</v>
      </c>
      <c r="E234" t="s">
        <v>397</v>
      </c>
      <c r="F234" t="s">
        <v>1639</v>
      </c>
      <c r="G234" t="s">
        <v>1640</v>
      </c>
      <c r="H234" t="s">
        <v>1641</v>
      </c>
      <c r="I234" t="s">
        <v>1609</v>
      </c>
      <c r="J234" t="s">
        <v>1642</v>
      </c>
      <c r="K234" s="182" t="str">
        <f t="shared" si="6"/>
        <v>INT</v>
      </c>
    </row>
    <row r="235" spans="1:11" x14ac:dyDescent="0.2">
      <c r="A235" t="s">
        <v>440</v>
      </c>
      <c r="B235" t="s">
        <v>1428</v>
      </c>
      <c r="C235" t="s">
        <v>1643</v>
      </c>
      <c r="D235" t="s">
        <v>313</v>
      </c>
      <c r="E235" t="s">
        <v>397</v>
      </c>
      <c r="F235" t="s">
        <v>1644</v>
      </c>
      <c r="G235" t="s">
        <v>1645</v>
      </c>
      <c r="H235" t="s">
        <v>1646</v>
      </c>
      <c r="I235" t="s">
        <v>1562</v>
      </c>
      <c r="J235" t="s">
        <v>1647</v>
      </c>
      <c r="K235" s="182" t="str">
        <f t="shared" si="6"/>
        <v>INT</v>
      </c>
    </row>
    <row r="236" spans="1:11" x14ac:dyDescent="0.2">
      <c r="A236" t="s">
        <v>440</v>
      </c>
      <c r="B236" t="s">
        <v>1428</v>
      </c>
      <c r="C236" t="s">
        <v>1648</v>
      </c>
      <c r="D236" t="s">
        <v>313</v>
      </c>
      <c r="E236" t="s">
        <v>397</v>
      </c>
      <c r="F236" t="s">
        <v>1649</v>
      </c>
      <c r="G236" t="s">
        <v>1650</v>
      </c>
      <c r="H236" t="s">
        <v>1651</v>
      </c>
      <c r="I236" t="s">
        <v>1652</v>
      </c>
      <c r="J236" t="s">
        <v>1653</v>
      </c>
      <c r="K236" s="182" t="str">
        <f t="shared" si="6"/>
        <v>INT</v>
      </c>
    </row>
    <row r="237" spans="1:11" x14ac:dyDescent="0.2">
      <c r="A237" t="s">
        <v>440</v>
      </c>
      <c r="B237" t="s">
        <v>1428</v>
      </c>
      <c r="C237" t="s">
        <v>1654</v>
      </c>
      <c r="D237" t="s">
        <v>313</v>
      </c>
      <c r="E237" t="s">
        <v>397</v>
      </c>
      <c r="F237" t="s">
        <v>1655</v>
      </c>
      <c r="G237" t="s">
        <v>1656</v>
      </c>
      <c r="H237" t="s">
        <v>1657</v>
      </c>
      <c r="I237" t="s">
        <v>1562</v>
      </c>
      <c r="J237" t="s">
        <v>1658</v>
      </c>
      <c r="K237" s="182" t="str">
        <f t="shared" si="6"/>
        <v>INT</v>
      </c>
    </row>
    <row r="238" spans="1:11" x14ac:dyDescent="0.2">
      <c r="A238" t="s">
        <v>440</v>
      </c>
      <c r="B238" t="s">
        <v>1428</v>
      </c>
      <c r="C238" t="s">
        <v>1659</v>
      </c>
      <c r="D238" t="s">
        <v>313</v>
      </c>
      <c r="E238" t="s">
        <v>397</v>
      </c>
      <c r="F238" t="s">
        <v>1660</v>
      </c>
      <c r="G238" t="s">
        <v>1661</v>
      </c>
      <c r="H238" t="s">
        <v>1662</v>
      </c>
      <c r="I238" t="s">
        <v>1663</v>
      </c>
      <c r="J238" t="s">
        <v>1664</v>
      </c>
      <c r="K238" s="182" t="str">
        <f t="shared" si="6"/>
        <v>INT</v>
      </c>
    </row>
    <row r="239" spans="1:11" x14ac:dyDescent="0.2">
      <c r="A239" t="s">
        <v>440</v>
      </c>
      <c r="B239" t="s">
        <v>1428</v>
      </c>
      <c r="C239" t="s">
        <v>1665</v>
      </c>
      <c r="D239" t="s">
        <v>313</v>
      </c>
      <c r="E239" t="s">
        <v>397</v>
      </c>
      <c r="F239" t="s">
        <v>1666</v>
      </c>
      <c r="G239" t="s">
        <v>1667</v>
      </c>
      <c r="H239" t="s">
        <v>1668</v>
      </c>
      <c r="I239" t="s">
        <v>719</v>
      </c>
      <c r="J239" t="s">
        <v>1669</v>
      </c>
      <c r="K239" s="182" t="str">
        <f t="shared" si="6"/>
        <v>INT</v>
      </c>
    </row>
    <row r="240" spans="1:11" x14ac:dyDescent="0.2">
      <c r="A240" t="s">
        <v>440</v>
      </c>
      <c r="B240" t="s">
        <v>1428</v>
      </c>
      <c r="C240" t="s">
        <v>1670</v>
      </c>
      <c r="D240" t="s">
        <v>313</v>
      </c>
      <c r="E240" t="s">
        <v>397</v>
      </c>
      <c r="F240" t="s">
        <v>1671</v>
      </c>
      <c r="G240" t="s">
        <v>1672</v>
      </c>
      <c r="H240" t="s">
        <v>1673</v>
      </c>
      <c r="I240" t="s">
        <v>1557</v>
      </c>
      <c r="J240" t="s">
        <v>1674</v>
      </c>
      <c r="K240" s="182" t="str">
        <f t="shared" si="6"/>
        <v>INT</v>
      </c>
    </row>
    <row r="241" spans="1:11" x14ac:dyDescent="0.2">
      <c r="A241" t="s">
        <v>440</v>
      </c>
      <c r="B241" t="s">
        <v>1428</v>
      </c>
      <c r="C241" t="s">
        <v>1675</v>
      </c>
      <c r="D241" t="s">
        <v>313</v>
      </c>
      <c r="E241" t="s">
        <v>397</v>
      </c>
      <c r="F241" t="s">
        <v>1676</v>
      </c>
      <c r="G241" t="s">
        <v>1677</v>
      </c>
      <c r="H241" t="s">
        <v>1678</v>
      </c>
      <c r="I241" t="s">
        <v>1562</v>
      </c>
      <c r="J241" t="s">
        <v>1647</v>
      </c>
      <c r="K241" s="182" t="str">
        <f t="shared" si="6"/>
        <v>INT</v>
      </c>
    </row>
    <row r="242" spans="1:11" x14ac:dyDescent="0.2">
      <c r="A242" t="s">
        <v>440</v>
      </c>
      <c r="B242" t="s">
        <v>1428</v>
      </c>
      <c r="C242" t="s">
        <v>1679</v>
      </c>
      <c r="D242" t="s">
        <v>313</v>
      </c>
      <c r="E242" t="s">
        <v>397</v>
      </c>
      <c r="F242" t="s">
        <v>1680</v>
      </c>
      <c r="G242" t="s">
        <v>1681</v>
      </c>
      <c r="H242" t="s">
        <v>1682</v>
      </c>
      <c r="I242" t="s">
        <v>719</v>
      </c>
      <c r="J242" t="s">
        <v>984</v>
      </c>
      <c r="K242" s="182" t="str">
        <f t="shared" si="6"/>
        <v>INT</v>
      </c>
    </row>
    <row r="243" spans="1:11" x14ac:dyDescent="0.2">
      <c r="A243" t="s">
        <v>440</v>
      </c>
      <c r="B243" t="s">
        <v>1428</v>
      </c>
      <c r="C243" t="s">
        <v>1683</v>
      </c>
      <c r="D243" t="s">
        <v>313</v>
      </c>
      <c r="E243" t="s">
        <v>397</v>
      </c>
      <c r="F243" t="s">
        <v>1684</v>
      </c>
      <c r="G243" t="s">
        <v>1685</v>
      </c>
      <c r="H243" t="s">
        <v>1686</v>
      </c>
      <c r="I243" t="s">
        <v>719</v>
      </c>
      <c r="J243" t="s">
        <v>1027</v>
      </c>
      <c r="K243" s="182" t="str">
        <f t="shared" si="6"/>
        <v>INT</v>
      </c>
    </row>
    <row r="244" spans="1:11" x14ac:dyDescent="0.2">
      <c r="A244" t="s">
        <v>440</v>
      </c>
      <c r="B244" t="s">
        <v>1428</v>
      </c>
      <c r="C244" t="s">
        <v>1687</v>
      </c>
      <c r="D244" t="s">
        <v>313</v>
      </c>
      <c r="E244" t="s">
        <v>397</v>
      </c>
      <c r="F244" t="s">
        <v>1688</v>
      </c>
      <c r="G244" t="s">
        <v>1689</v>
      </c>
      <c r="H244" t="s">
        <v>1690</v>
      </c>
      <c r="I244" t="s">
        <v>1600</v>
      </c>
      <c r="J244" t="s">
        <v>984</v>
      </c>
      <c r="K244" s="182" t="str">
        <f t="shared" si="6"/>
        <v>INT</v>
      </c>
    </row>
    <row r="245" spans="1:11" x14ac:dyDescent="0.2">
      <c r="A245" t="s">
        <v>440</v>
      </c>
      <c r="B245" t="s">
        <v>1428</v>
      </c>
      <c r="C245" t="s">
        <v>1691</v>
      </c>
      <c r="D245" t="s">
        <v>313</v>
      </c>
      <c r="E245" t="s">
        <v>397</v>
      </c>
      <c r="F245" t="s">
        <v>1692</v>
      </c>
      <c r="G245" t="s">
        <v>1693</v>
      </c>
      <c r="H245" t="s">
        <v>1694</v>
      </c>
      <c r="I245" t="s">
        <v>1562</v>
      </c>
      <c r="J245" t="s">
        <v>1695</v>
      </c>
      <c r="K245" s="182" t="str">
        <f t="shared" si="6"/>
        <v>INT</v>
      </c>
    </row>
    <row r="246" spans="1:11" x14ac:dyDescent="0.2">
      <c r="A246" t="s">
        <v>440</v>
      </c>
      <c r="B246" t="s">
        <v>1428</v>
      </c>
      <c r="C246" t="s">
        <v>1696</v>
      </c>
      <c r="D246" t="s">
        <v>313</v>
      </c>
      <c r="E246" t="s">
        <v>397</v>
      </c>
      <c r="F246" t="s">
        <v>1697</v>
      </c>
      <c r="G246" t="s">
        <v>1698</v>
      </c>
      <c r="H246" t="s">
        <v>1699</v>
      </c>
      <c r="I246" t="s">
        <v>1600</v>
      </c>
      <c r="J246" t="s">
        <v>984</v>
      </c>
      <c r="K246" s="182" t="str">
        <f t="shared" si="6"/>
        <v>INT</v>
      </c>
    </row>
    <row r="247" spans="1:11" x14ac:dyDescent="0.2">
      <c r="A247" t="s">
        <v>440</v>
      </c>
      <c r="B247" t="s">
        <v>1428</v>
      </c>
      <c r="C247" t="s">
        <v>1700</v>
      </c>
      <c r="D247" t="s">
        <v>313</v>
      </c>
      <c r="E247" t="s">
        <v>397</v>
      </c>
      <c r="F247" t="s">
        <v>1701</v>
      </c>
      <c r="G247" t="s">
        <v>1702</v>
      </c>
      <c r="H247" t="s">
        <v>1703</v>
      </c>
      <c r="I247" t="s">
        <v>1562</v>
      </c>
      <c r="J247" t="s">
        <v>1595</v>
      </c>
      <c r="K247" s="182" t="str">
        <f t="shared" si="6"/>
        <v>INT</v>
      </c>
    </row>
    <row r="248" spans="1:11" x14ac:dyDescent="0.2">
      <c r="A248" t="s">
        <v>440</v>
      </c>
      <c r="B248" t="s">
        <v>1428</v>
      </c>
      <c r="C248" t="s">
        <v>1704</v>
      </c>
      <c r="D248" t="s">
        <v>313</v>
      </c>
      <c r="E248" t="s">
        <v>397</v>
      </c>
      <c r="F248" t="s">
        <v>1705</v>
      </c>
      <c r="G248" t="s">
        <v>1706</v>
      </c>
      <c r="H248" t="s">
        <v>1707</v>
      </c>
      <c r="I248" t="s">
        <v>1405</v>
      </c>
      <c r="J248" t="s">
        <v>1483</v>
      </c>
      <c r="K248" s="182" t="str">
        <f t="shared" si="6"/>
        <v>INT</v>
      </c>
    </row>
    <row r="249" spans="1:11" x14ac:dyDescent="0.2">
      <c r="A249" t="s">
        <v>440</v>
      </c>
      <c r="B249" t="s">
        <v>1428</v>
      </c>
      <c r="C249" t="s">
        <v>1708</v>
      </c>
      <c r="D249" t="s">
        <v>313</v>
      </c>
      <c r="E249" t="s">
        <v>397</v>
      </c>
      <c r="F249" t="s">
        <v>1709</v>
      </c>
      <c r="G249" t="s">
        <v>1710</v>
      </c>
      <c r="H249" t="s">
        <v>1711</v>
      </c>
      <c r="I249" t="s">
        <v>1712</v>
      </c>
      <c r="J249" t="s">
        <v>1713</v>
      </c>
      <c r="K249" s="182" t="str">
        <f t="shared" si="6"/>
        <v>INT</v>
      </c>
    </row>
    <row r="250" spans="1:11" x14ac:dyDescent="0.2">
      <c r="A250" t="s">
        <v>440</v>
      </c>
      <c r="B250" t="s">
        <v>1428</v>
      </c>
      <c r="C250" t="s">
        <v>1714</v>
      </c>
      <c r="D250" t="s">
        <v>313</v>
      </c>
      <c r="E250" t="s">
        <v>397</v>
      </c>
      <c r="F250" t="s">
        <v>1715</v>
      </c>
      <c r="G250" t="s">
        <v>1716</v>
      </c>
      <c r="H250" t="s">
        <v>1717</v>
      </c>
      <c r="I250" t="s">
        <v>1718</v>
      </c>
      <c r="J250" t="s">
        <v>1719</v>
      </c>
      <c r="K250" s="182" t="str">
        <f t="shared" si="6"/>
        <v>INT</v>
      </c>
    </row>
    <row r="251" spans="1:11" x14ac:dyDescent="0.2">
      <c r="A251" t="s">
        <v>440</v>
      </c>
      <c r="B251" t="s">
        <v>1428</v>
      </c>
      <c r="C251" t="s">
        <v>1720</v>
      </c>
      <c r="D251" t="s">
        <v>313</v>
      </c>
      <c r="E251" t="s">
        <v>397</v>
      </c>
      <c r="F251" t="s">
        <v>1721</v>
      </c>
      <c r="G251" t="s">
        <v>1722</v>
      </c>
      <c r="H251" t="s">
        <v>1723</v>
      </c>
      <c r="I251" t="s">
        <v>1724</v>
      </c>
      <c r="J251" t="s">
        <v>1725</v>
      </c>
      <c r="K251" s="182" t="str">
        <f t="shared" si="6"/>
        <v>INT</v>
      </c>
    </row>
    <row r="252" spans="1:11" x14ac:dyDescent="0.2">
      <c r="A252" t="s">
        <v>440</v>
      </c>
      <c r="B252" t="s">
        <v>1428</v>
      </c>
      <c r="C252" t="s">
        <v>1726</v>
      </c>
      <c r="D252" t="s">
        <v>313</v>
      </c>
      <c r="E252" t="s">
        <v>397</v>
      </c>
      <c r="F252" t="s">
        <v>1727</v>
      </c>
      <c r="G252" t="s">
        <v>1728</v>
      </c>
      <c r="H252" t="s">
        <v>1729</v>
      </c>
      <c r="I252" t="s">
        <v>1730</v>
      </c>
      <c r="J252" t="s">
        <v>1731</v>
      </c>
      <c r="K252" s="182" t="str">
        <f t="shared" si="6"/>
        <v>INT</v>
      </c>
    </row>
    <row r="253" spans="1:11" x14ac:dyDescent="0.2">
      <c r="A253" t="s">
        <v>440</v>
      </c>
      <c r="B253" t="s">
        <v>1428</v>
      </c>
      <c r="C253" t="s">
        <v>1732</v>
      </c>
      <c r="D253" t="s">
        <v>313</v>
      </c>
      <c r="E253" t="s">
        <v>397</v>
      </c>
      <c r="F253" t="s">
        <v>1733</v>
      </c>
      <c r="G253" t="s">
        <v>1734</v>
      </c>
      <c r="H253" t="s">
        <v>1735</v>
      </c>
      <c r="I253" t="s">
        <v>1736</v>
      </c>
      <c r="J253" t="s">
        <v>1563</v>
      </c>
      <c r="K253" s="182" t="str">
        <f t="shared" si="6"/>
        <v>INT</v>
      </c>
    </row>
    <row r="254" spans="1:11" x14ac:dyDescent="0.2">
      <c r="A254" t="s">
        <v>440</v>
      </c>
      <c r="B254" t="s">
        <v>1428</v>
      </c>
      <c r="C254" t="s">
        <v>1737</v>
      </c>
      <c r="D254" t="s">
        <v>313</v>
      </c>
      <c r="E254" t="s">
        <v>397</v>
      </c>
      <c r="F254" t="s">
        <v>1738</v>
      </c>
      <c r="G254" t="s">
        <v>1739</v>
      </c>
      <c r="H254" t="s">
        <v>1740</v>
      </c>
      <c r="I254" t="s">
        <v>1741</v>
      </c>
      <c r="J254" t="s">
        <v>1742</v>
      </c>
      <c r="K254" s="182" t="str">
        <f t="shared" si="6"/>
        <v>INT</v>
      </c>
    </row>
    <row r="255" spans="1:11" x14ac:dyDescent="0.2">
      <c r="A255" t="s">
        <v>440</v>
      </c>
      <c r="B255" t="s">
        <v>1428</v>
      </c>
      <c r="C255" t="s">
        <v>1743</v>
      </c>
      <c r="D255" t="s">
        <v>313</v>
      </c>
      <c r="E255" t="s">
        <v>397</v>
      </c>
      <c r="F255" t="s">
        <v>1744</v>
      </c>
      <c r="G255" t="s">
        <v>1745</v>
      </c>
      <c r="H255" t="s">
        <v>1746</v>
      </c>
      <c r="I255" t="s">
        <v>719</v>
      </c>
      <c r="J255" t="s">
        <v>1595</v>
      </c>
      <c r="K255" s="182" t="str">
        <f t="shared" si="6"/>
        <v>INT</v>
      </c>
    </row>
    <row r="256" spans="1:11" x14ac:dyDescent="0.2">
      <c r="A256" t="s">
        <v>440</v>
      </c>
      <c r="B256" t="s">
        <v>1428</v>
      </c>
      <c r="C256" t="s">
        <v>1747</v>
      </c>
      <c r="D256" t="s">
        <v>313</v>
      </c>
      <c r="E256" t="s">
        <v>397</v>
      </c>
      <c r="F256" t="s">
        <v>1748</v>
      </c>
      <c r="G256" t="s">
        <v>1749</v>
      </c>
      <c r="H256" t="s">
        <v>1750</v>
      </c>
      <c r="I256" t="s">
        <v>1751</v>
      </c>
      <c r="J256" t="s">
        <v>1752</v>
      </c>
      <c r="K256" s="182" t="str">
        <f t="shared" si="6"/>
        <v>INT</v>
      </c>
    </row>
    <row r="257" spans="1:11" x14ac:dyDescent="0.2">
      <c r="A257" t="s">
        <v>440</v>
      </c>
      <c r="B257" t="s">
        <v>1428</v>
      </c>
      <c r="C257" t="s">
        <v>1753</v>
      </c>
      <c r="D257" t="s">
        <v>313</v>
      </c>
      <c r="E257" t="s">
        <v>397</v>
      </c>
      <c r="F257" t="s">
        <v>1754</v>
      </c>
      <c r="G257" t="s">
        <v>1755</v>
      </c>
      <c r="H257" t="s">
        <v>1756</v>
      </c>
      <c r="I257" t="s">
        <v>1757</v>
      </c>
      <c r="J257" t="s">
        <v>1758</v>
      </c>
      <c r="K257" s="182" t="str">
        <f t="shared" si="6"/>
        <v>INT</v>
      </c>
    </row>
    <row r="258" spans="1:11" x14ac:dyDescent="0.2">
      <c r="A258" t="s">
        <v>440</v>
      </c>
      <c r="B258" t="s">
        <v>1428</v>
      </c>
      <c r="C258" t="s">
        <v>1759</v>
      </c>
      <c r="D258" t="s">
        <v>313</v>
      </c>
      <c r="E258" t="s">
        <v>397</v>
      </c>
      <c r="F258" t="s">
        <v>1760</v>
      </c>
      <c r="G258" t="s">
        <v>1761</v>
      </c>
      <c r="H258" t="s">
        <v>1762</v>
      </c>
      <c r="I258" t="s">
        <v>1724</v>
      </c>
      <c r="J258" t="s">
        <v>1763</v>
      </c>
      <c r="K258" s="182" t="str">
        <f t="shared" si="6"/>
        <v>INT</v>
      </c>
    </row>
    <row r="259" spans="1:11" x14ac:dyDescent="0.2">
      <c r="A259" t="s">
        <v>440</v>
      </c>
      <c r="B259" t="s">
        <v>1428</v>
      </c>
      <c r="C259" t="s">
        <v>1764</v>
      </c>
      <c r="D259" t="s">
        <v>313</v>
      </c>
      <c r="E259" t="s">
        <v>397</v>
      </c>
      <c r="F259" t="s">
        <v>1765</v>
      </c>
      <c r="G259" t="s">
        <v>1766</v>
      </c>
      <c r="H259" t="s">
        <v>1767</v>
      </c>
      <c r="I259" t="s">
        <v>1768</v>
      </c>
      <c r="J259" t="s">
        <v>1769</v>
      </c>
      <c r="K259" s="182" t="str">
        <f t="shared" si="6"/>
        <v>INT</v>
      </c>
    </row>
    <row r="260" spans="1:11" x14ac:dyDescent="0.2">
      <c r="A260" t="s">
        <v>440</v>
      </c>
      <c r="B260" t="s">
        <v>1428</v>
      </c>
      <c r="C260" t="s">
        <v>1770</v>
      </c>
      <c r="D260" t="s">
        <v>313</v>
      </c>
      <c r="E260" t="s">
        <v>397</v>
      </c>
      <c r="F260" t="s">
        <v>1771</v>
      </c>
      <c r="G260" t="s">
        <v>1772</v>
      </c>
      <c r="H260" t="s">
        <v>1773</v>
      </c>
      <c r="I260" t="s">
        <v>1568</v>
      </c>
      <c r="J260" t="s">
        <v>1774</v>
      </c>
      <c r="K260" s="182" t="str">
        <f t="shared" si="6"/>
        <v>INT</v>
      </c>
    </row>
    <row r="261" spans="1:11" x14ac:dyDescent="0.2">
      <c r="A261" t="s">
        <v>440</v>
      </c>
      <c r="B261" t="s">
        <v>1428</v>
      </c>
      <c r="C261" t="s">
        <v>1775</v>
      </c>
      <c r="D261" t="s">
        <v>313</v>
      </c>
      <c r="E261" t="s">
        <v>397</v>
      </c>
      <c r="F261" t="s">
        <v>1776</v>
      </c>
      <c r="G261" t="s">
        <v>1777</v>
      </c>
      <c r="H261" t="s">
        <v>1778</v>
      </c>
      <c r="I261" t="s">
        <v>719</v>
      </c>
      <c r="J261" t="s">
        <v>1695</v>
      </c>
      <c r="K261" s="182" t="str">
        <f t="shared" si="6"/>
        <v>INT</v>
      </c>
    </row>
    <row r="262" spans="1:11" x14ac:dyDescent="0.2">
      <c r="A262" t="s">
        <v>440</v>
      </c>
      <c r="B262" t="s">
        <v>1428</v>
      </c>
      <c r="C262" t="s">
        <v>1779</v>
      </c>
      <c r="D262" t="s">
        <v>313</v>
      </c>
      <c r="E262" t="s">
        <v>397</v>
      </c>
      <c r="F262" t="s">
        <v>1780</v>
      </c>
      <c r="G262" t="s">
        <v>1781</v>
      </c>
      <c r="H262" t="s">
        <v>1782</v>
      </c>
      <c r="I262" t="s">
        <v>1568</v>
      </c>
      <c r="J262" t="s">
        <v>1783</v>
      </c>
      <c r="K262" s="182" t="str">
        <f t="shared" si="6"/>
        <v>INT</v>
      </c>
    </row>
    <row r="263" spans="1:11" x14ac:dyDescent="0.2">
      <c r="A263" t="s">
        <v>440</v>
      </c>
      <c r="B263" t="s">
        <v>1428</v>
      </c>
      <c r="C263" t="s">
        <v>1784</v>
      </c>
      <c r="D263" t="s">
        <v>313</v>
      </c>
      <c r="E263" t="s">
        <v>397</v>
      </c>
      <c r="F263" t="s">
        <v>1785</v>
      </c>
      <c r="G263" t="s">
        <v>1786</v>
      </c>
      <c r="H263" t="s">
        <v>1787</v>
      </c>
      <c r="I263" t="s">
        <v>1562</v>
      </c>
      <c r="J263" t="s">
        <v>1669</v>
      </c>
      <c r="K263" s="182" t="str">
        <f t="shared" si="6"/>
        <v>INT</v>
      </c>
    </row>
    <row r="264" spans="1:11" x14ac:dyDescent="0.2">
      <c r="A264" t="s">
        <v>440</v>
      </c>
      <c r="B264" t="s">
        <v>1428</v>
      </c>
      <c r="C264" t="s">
        <v>1788</v>
      </c>
      <c r="D264" t="s">
        <v>313</v>
      </c>
      <c r="E264" t="s">
        <v>397</v>
      </c>
      <c r="F264" t="s">
        <v>1789</v>
      </c>
      <c r="G264" t="s">
        <v>1790</v>
      </c>
      <c r="H264" t="s">
        <v>1791</v>
      </c>
      <c r="I264" t="s">
        <v>1792</v>
      </c>
      <c r="J264" t="s">
        <v>1793</v>
      </c>
      <c r="K264" s="182" t="str">
        <f t="shared" si="6"/>
        <v>INT</v>
      </c>
    </row>
    <row r="265" spans="1:11" x14ac:dyDescent="0.2">
      <c r="A265" t="s">
        <v>440</v>
      </c>
      <c r="B265" t="s">
        <v>1428</v>
      </c>
      <c r="C265" t="s">
        <v>1794</v>
      </c>
      <c r="D265" t="s">
        <v>313</v>
      </c>
      <c r="E265" t="s">
        <v>397</v>
      </c>
      <c r="F265" t="s">
        <v>1795</v>
      </c>
      <c r="G265" t="s">
        <v>1796</v>
      </c>
      <c r="H265" t="s">
        <v>1797</v>
      </c>
      <c r="I265" t="s">
        <v>1730</v>
      </c>
      <c r="J265" t="s">
        <v>1798</v>
      </c>
      <c r="K265" s="182" t="str">
        <f t="shared" si="6"/>
        <v>INT</v>
      </c>
    </row>
    <row r="266" spans="1:11" x14ac:dyDescent="0.2">
      <c r="A266" t="s">
        <v>440</v>
      </c>
      <c r="B266" t="s">
        <v>1428</v>
      </c>
      <c r="C266" t="s">
        <v>1799</v>
      </c>
      <c r="D266" t="s">
        <v>313</v>
      </c>
      <c r="E266" t="s">
        <v>397</v>
      </c>
      <c r="F266" t="s">
        <v>1800</v>
      </c>
      <c r="G266" t="s">
        <v>1801</v>
      </c>
      <c r="H266" t="s">
        <v>1802</v>
      </c>
      <c r="I266" t="s">
        <v>1557</v>
      </c>
      <c r="J266" t="s">
        <v>1803</v>
      </c>
      <c r="K266" s="182" t="str">
        <f t="shared" si="6"/>
        <v>INT</v>
      </c>
    </row>
    <row r="267" spans="1:11" x14ac:dyDescent="0.2">
      <c r="A267" t="s">
        <v>440</v>
      </c>
      <c r="B267" t="s">
        <v>1428</v>
      </c>
      <c r="C267" t="s">
        <v>1804</v>
      </c>
      <c r="D267" t="s">
        <v>313</v>
      </c>
      <c r="E267" t="s">
        <v>397</v>
      </c>
      <c r="F267" t="s">
        <v>1805</v>
      </c>
      <c r="G267" t="s">
        <v>1806</v>
      </c>
      <c r="H267" t="s">
        <v>1807</v>
      </c>
      <c r="I267" t="s">
        <v>1562</v>
      </c>
      <c r="J267" t="s">
        <v>1695</v>
      </c>
      <c r="K267" s="182" t="str">
        <f t="shared" si="6"/>
        <v>INT</v>
      </c>
    </row>
    <row r="268" spans="1:11" x14ac:dyDescent="0.2">
      <c r="A268" t="s">
        <v>440</v>
      </c>
      <c r="B268" t="s">
        <v>978</v>
      </c>
      <c r="C268" t="s">
        <v>1808</v>
      </c>
      <c r="D268" t="s">
        <v>313</v>
      </c>
      <c r="E268" t="s">
        <v>397</v>
      </c>
      <c r="F268" t="s">
        <v>1809</v>
      </c>
      <c r="G268" t="s">
        <v>1810</v>
      </c>
      <c r="H268" t="s">
        <v>1811</v>
      </c>
      <c r="I268" t="s">
        <v>891</v>
      </c>
      <c r="J268" t="s">
        <v>1812</v>
      </c>
      <c r="K268" s="182" t="str">
        <f t="shared" si="6"/>
        <v>INT</v>
      </c>
    </row>
    <row r="269" spans="1:11" x14ac:dyDescent="0.2">
      <c r="A269" t="s">
        <v>440</v>
      </c>
      <c r="B269" t="s">
        <v>978</v>
      </c>
      <c r="C269" t="s">
        <v>1813</v>
      </c>
      <c r="D269" t="s">
        <v>313</v>
      </c>
      <c r="E269" t="s">
        <v>397</v>
      </c>
      <c r="F269" t="s">
        <v>1814</v>
      </c>
      <c r="G269" t="s">
        <v>1815</v>
      </c>
      <c r="H269" t="s">
        <v>1816</v>
      </c>
      <c r="I269" t="s">
        <v>897</v>
      </c>
      <c r="J269" t="s">
        <v>1817</v>
      </c>
      <c r="K269" s="182" t="str">
        <f t="shared" si="6"/>
        <v>INT</v>
      </c>
    </row>
    <row r="270" spans="1:11" x14ac:dyDescent="0.2">
      <c r="A270" t="s">
        <v>440</v>
      </c>
      <c r="B270" t="s">
        <v>978</v>
      </c>
      <c r="C270" t="s">
        <v>1818</v>
      </c>
      <c r="D270" t="s">
        <v>313</v>
      </c>
      <c r="E270" t="s">
        <v>397</v>
      </c>
      <c r="F270" t="s">
        <v>1819</v>
      </c>
      <c r="G270" t="s">
        <v>1820</v>
      </c>
      <c r="H270" t="s">
        <v>1821</v>
      </c>
      <c r="I270" t="s">
        <v>1008</v>
      </c>
      <c r="J270" t="s">
        <v>1822</v>
      </c>
      <c r="K270" s="182" t="str">
        <f t="shared" si="6"/>
        <v>INT</v>
      </c>
    </row>
    <row r="271" spans="1:11" x14ac:dyDescent="0.2">
      <c r="A271" t="s">
        <v>440</v>
      </c>
      <c r="B271" t="s">
        <v>978</v>
      </c>
      <c r="C271" t="s">
        <v>1823</v>
      </c>
      <c r="D271" t="s">
        <v>313</v>
      </c>
      <c r="E271" t="s">
        <v>397</v>
      </c>
      <c r="F271" t="s">
        <v>1824</v>
      </c>
      <c r="G271" t="s">
        <v>1825</v>
      </c>
      <c r="H271" t="s">
        <v>1826</v>
      </c>
      <c r="I271" t="s">
        <v>897</v>
      </c>
      <c r="J271" t="s">
        <v>1827</v>
      </c>
      <c r="K271" s="182" t="str">
        <f t="shared" si="6"/>
        <v>INT</v>
      </c>
    </row>
    <row r="272" spans="1:11" x14ac:dyDescent="0.2">
      <c r="A272" t="s">
        <v>440</v>
      </c>
      <c r="B272" t="s">
        <v>978</v>
      </c>
      <c r="C272" t="s">
        <v>1828</v>
      </c>
      <c r="D272" t="s">
        <v>313</v>
      </c>
      <c r="E272" t="s">
        <v>397</v>
      </c>
      <c r="F272" t="s">
        <v>1829</v>
      </c>
      <c r="G272" t="s">
        <v>1830</v>
      </c>
      <c r="H272" t="s">
        <v>1831</v>
      </c>
      <c r="I272" t="s">
        <v>1832</v>
      </c>
      <c r="J272" t="s">
        <v>1833</v>
      </c>
      <c r="K272" s="182" t="str">
        <f t="shared" si="6"/>
        <v>INT</v>
      </c>
    </row>
    <row r="273" spans="1:11" x14ac:dyDescent="0.2">
      <c r="A273" t="s">
        <v>440</v>
      </c>
      <c r="B273" t="s">
        <v>978</v>
      </c>
      <c r="C273" t="s">
        <v>1834</v>
      </c>
      <c r="D273" t="s">
        <v>313</v>
      </c>
      <c r="E273" t="s">
        <v>397</v>
      </c>
      <c r="F273" t="s">
        <v>1835</v>
      </c>
      <c r="G273" t="s">
        <v>1836</v>
      </c>
      <c r="H273" t="s">
        <v>1837</v>
      </c>
      <c r="I273" t="s">
        <v>1838</v>
      </c>
      <c r="J273" t="s">
        <v>1839</v>
      </c>
      <c r="K273" s="182" t="str">
        <f t="shared" si="6"/>
        <v>INT</v>
      </c>
    </row>
    <row r="274" spans="1:11" x14ac:dyDescent="0.2">
      <c r="A274" t="s">
        <v>440</v>
      </c>
      <c r="B274" t="s">
        <v>978</v>
      </c>
      <c r="C274" t="s">
        <v>1840</v>
      </c>
      <c r="D274" t="s">
        <v>313</v>
      </c>
      <c r="E274" t="s">
        <v>397</v>
      </c>
      <c r="F274" t="s">
        <v>1841</v>
      </c>
      <c r="G274" t="s">
        <v>1842</v>
      </c>
      <c r="H274" t="s">
        <v>1843</v>
      </c>
      <c r="I274" t="s">
        <v>891</v>
      </c>
      <c r="J274" t="s">
        <v>1844</v>
      </c>
      <c r="K274" s="182" t="str">
        <f t="shared" si="6"/>
        <v>INT</v>
      </c>
    </row>
    <row r="275" spans="1:11" x14ac:dyDescent="0.2">
      <c r="A275" t="s">
        <v>440</v>
      </c>
      <c r="B275" t="s">
        <v>978</v>
      </c>
      <c r="C275" t="s">
        <v>1845</v>
      </c>
      <c r="D275" t="s">
        <v>313</v>
      </c>
      <c r="E275" t="s">
        <v>397</v>
      </c>
      <c r="F275" t="s">
        <v>1846</v>
      </c>
      <c r="G275" t="s">
        <v>1847</v>
      </c>
      <c r="H275" t="s">
        <v>1848</v>
      </c>
      <c r="I275" t="s">
        <v>897</v>
      </c>
      <c r="J275" t="s">
        <v>1827</v>
      </c>
      <c r="K275" s="182" t="str">
        <f t="shared" si="6"/>
        <v>INT</v>
      </c>
    </row>
    <row r="276" spans="1:11" x14ac:dyDescent="0.2">
      <c r="A276" t="s">
        <v>440</v>
      </c>
      <c r="B276" t="s">
        <v>978</v>
      </c>
      <c r="C276" t="s">
        <v>1849</v>
      </c>
      <c r="D276" t="s">
        <v>313</v>
      </c>
      <c r="E276" t="s">
        <v>397</v>
      </c>
      <c r="F276" t="s">
        <v>1850</v>
      </c>
      <c r="G276" t="s">
        <v>1851</v>
      </c>
      <c r="H276" t="s">
        <v>1852</v>
      </c>
      <c r="I276" t="s">
        <v>1853</v>
      </c>
      <c r="J276" t="s">
        <v>1281</v>
      </c>
      <c r="K276" s="182" t="str">
        <f t="shared" si="6"/>
        <v>INT</v>
      </c>
    </row>
    <row r="277" spans="1:11" x14ac:dyDescent="0.2">
      <c r="A277" t="s">
        <v>440</v>
      </c>
      <c r="B277" t="s">
        <v>978</v>
      </c>
      <c r="C277" t="s">
        <v>1854</v>
      </c>
      <c r="D277" t="s">
        <v>313</v>
      </c>
      <c r="E277" t="s">
        <v>397</v>
      </c>
      <c r="F277" t="s">
        <v>1855</v>
      </c>
      <c r="G277" t="s">
        <v>1856</v>
      </c>
      <c r="H277" t="s">
        <v>1857</v>
      </c>
      <c r="I277" t="s">
        <v>826</v>
      </c>
      <c r="J277" t="s">
        <v>1858</v>
      </c>
      <c r="K277" s="182" t="str">
        <f t="shared" si="6"/>
        <v>INT</v>
      </c>
    </row>
    <row r="278" spans="1:11" x14ac:dyDescent="0.2">
      <c r="A278" t="s">
        <v>440</v>
      </c>
      <c r="B278" t="s">
        <v>978</v>
      </c>
      <c r="C278" t="s">
        <v>1859</v>
      </c>
      <c r="D278" t="s">
        <v>313</v>
      </c>
      <c r="E278" t="s">
        <v>397</v>
      </c>
      <c r="F278" t="s">
        <v>1860</v>
      </c>
      <c r="G278" t="s">
        <v>1861</v>
      </c>
      <c r="H278" t="s">
        <v>1862</v>
      </c>
      <c r="I278" t="s">
        <v>1863</v>
      </c>
      <c r="J278" t="s">
        <v>1864</v>
      </c>
      <c r="K278" s="182" t="str">
        <f t="shared" si="6"/>
        <v>INT</v>
      </c>
    </row>
    <row r="279" spans="1:11" x14ac:dyDescent="0.2">
      <c r="A279" t="s">
        <v>440</v>
      </c>
      <c r="B279" t="s">
        <v>978</v>
      </c>
      <c r="C279" t="s">
        <v>1865</v>
      </c>
      <c r="D279" t="s">
        <v>313</v>
      </c>
      <c r="E279" t="s">
        <v>397</v>
      </c>
      <c r="F279" t="s">
        <v>1866</v>
      </c>
      <c r="G279" t="s">
        <v>1867</v>
      </c>
      <c r="H279" t="s">
        <v>1868</v>
      </c>
      <c r="I279" t="s">
        <v>826</v>
      </c>
      <c r="J279" t="s">
        <v>1858</v>
      </c>
      <c r="K279" s="182" t="str">
        <f t="shared" si="6"/>
        <v>INT</v>
      </c>
    </row>
    <row r="280" spans="1:11" x14ac:dyDescent="0.2">
      <c r="A280" t="s">
        <v>440</v>
      </c>
      <c r="B280" t="s">
        <v>978</v>
      </c>
      <c r="C280" t="s">
        <v>1869</v>
      </c>
      <c r="D280" t="s">
        <v>313</v>
      </c>
      <c r="E280" t="s">
        <v>397</v>
      </c>
      <c r="F280" t="s">
        <v>1870</v>
      </c>
      <c r="G280" t="s">
        <v>1871</v>
      </c>
      <c r="H280" t="s">
        <v>1872</v>
      </c>
      <c r="I280" t="s">
        <v>1873</v>
      </c>
      <c r="J280" t="s">
        <v>984</v>
      </c>
      <c r="K280" s="182" t="str">
        <f t="shared" si="6"/>
        <v>INT</v>
      </c>
    </row>
    <row r="281" spans="1:11" x14ac:dyDescent="0.2">
      <c r="A281" t="s">
        <v>440</v>
      </c>
      <c r="B281" t="s">
        <v>978</v>
      </c>
      <c r="C281" t="s">
        <v>1874</v>
      </c>
      <c r="D281" t="s">
        <v>313</v>
      </c>
      <c r="E281" t="s">
        <v>397</v>
      </c>
      <c r="F281" t="s">
        <v>1875</v>
      </c>
      <c r="G281" t="s">
        <v>1876</v>
      </c>
      <c r="H281" t="s">
        <v>1877</v>
      </c>
      <c r="I281" t="s">
        <v>826</v>
      </c>
      <c r="J281" t="s">
        <v>1858</v>
      </c>
      <c r="K281" s="182" t="str">
        <f t="shared" si="6"/>
        <v>INT</v>
      </c>
    </row>
    <row r="282" spans="1:11" x14ac:dyDescent="0.2">
      <c r="A282" t="s">
        <v>440</v>
      </c>
      <c r="B282" t="str">
        <f t="shared" ref="B282:B289" si="7">RIGHT(LEFT(C282,15),4)</f>
        <v>PSAL</v>
      </c>
      <c r="C282" t="s">
        <v>1878</v>
      </c>
      <c r="D282" t="s">
        <v>313</v>
      </c>
      <c r="E282" t="s">
        <v>397</v>
      </c>
      <c r="F282" t="s">
        <v>1879</v>
      </c>
      <c r="G282" t="s">
        <v>1880</v>
      </c>
      <c r="H282" t="s">
        <v>1881</v>
      </c>
      <c r="I282" t="s">
        <v>788</v>
      </c>
      <c r="J282" t="s">
        <v>754</v>
      </c>
      <c r="K282" s="182" t="str">
        <f t="shared" si="6"/>
        <v>INT</v>
      </c>
    </row>
    <row r="283" spans="1:11" x14ac:dyDescent="0.2">
      <c r="A283" t="s">
        <v>440</v>
      </c>
      <c r="B283" t="str">
        <f t="shared" si="7"/>
        <v>PSAL</v>
      </c>
      <c r="C283" t="s">
        <v>1882</v>
      </c>
      <c r="D283" t="s">
        <v>313</v>
      </c>
      <c r="E283" t="s">
        <v>397</v>
      </c>
      <c r="F283" t="s">
        <v>1883</v>
      </c>
      <c r="G283" t="s">
        <v>1884</v>
      </c>
      <c r="H283" t="s">
        <v>1885</v>
      </c>
      <c r="I283" t="s">
        <v>1886</v>
      </c>
      <c r="J283" t="s">
        <v>1887</v>
      </c>
      <c r="K283" s="182" t="str">
        <f t="shared" si="6"/>
        <v>INT</v>
      </c>
    </row>
    <row r="284" spans="1:11" x14ac:dyDescent="0.2">
      <c r="A284" t="s">
        <v>440</v>
      </c>
      <c r="B284" t="str">
        <f t="shared" si="7"/>
        <v>PSAL</v>
      </c>
      <c r="C284" t="s">
        <v>1888</v>
      </c>
      <c r="D284" t="s">
        <v>313</v>
      </c>
      <c r="E284" t="s">
        <v>397</v>
      </c>
      <c r="F284" t="s">
        <v>1889</v>
      </c>
      <c r="G284" t="s">
        <v>1890</v>
      </c>
      <c r="H284" t="s">
        <v>1891</v>
      </c>
      <c r="I284" t="s">
        <v>1002</v>
      </c>
      <c r="J284" t="s">
        <v>1892</v>
      </c>
      <c r="K284" s="182" t="str">
        <f t="shared" ref="K284:K347" si="8">IF(E284="EMODnet Physics", "INT", "EXT")</f>
        <v>INT</v>
      </c>
    </row>
    <row r="285" spans="1:11" x14ac:dyDescent="0.2">
      <c r="A285" t="s">
        <v>440</v>
      </c>
      <c r="B285" t="str">
        <f t="shared" si="7"/>
        <v>PSAL</v>
      </c>
      <c r="C285" t="s">
        <v>1893</v>
      </c>
      <c r="D285" t="s">
        <v>313</v>
      </c>
      <c r="E285" t="s">
        <v>397</v>
      </c>
      <c r="F285" t="s">
        <v>1894</v>
      </c>
      <c r="G285" t="s">
        <v>1895</v>
      </c>
      <c r="H285" t="s">
        <v>1896</v>
      </c>
      <c r="I285" t="s">
        <v>1897</v>
      </c>
      <c r="J285" t="s">
        <v>1898</v>
      </c>
      <c r="K285" s="182" t="str">
        <f t="shared" si="8"/>
        <v>INT</v>
      </c>
    </row>
    <row r="286" spans="1:11" x14ac:dyDescent="0.2">
      <c r="A286" t="s">
        <v>440</v>
      </c>
      <c r="B286" t="str">
        <f t="shared" si="7"/>
        <v>TEMP</v>
      </c>
      <c r="C286" t="s">
        <v>1899</v>
      </c>
      <c r="D286" t="s">
        <v>313</v>
      </c>
      <c r="E286" t="s">
        <v>397</v>
      </c>
      <c r="F286" t="s">
        <v>1900</v>
      </c>
      <c r="G286" t="s">
        <v>1901</v>
      </c>
      <c r="H286" t="s">
        <v>1902</v>
      </c>
      <c r="I286" t="s">
        <v>788</v>
      </c>
      <c r="J286" t="s">
        <v>754</v>
      </c>
      <c r="K286" s="182" t="str">
        <f t="shared" si="8"/>
        <v>INT</v>
      </c>
    </row>
    <row r="287" spans="1:11" x14ac:dyDescent="0.2">
      <c r="A287" t="s">
        <v>440</v>
      </c>
      <c r="B287" t="str">
        <f t="shared" si="7"/>
        <v>TEMP</v>
      </c>
      <c r="C287" t="s">
        <v>1903</v>
      </c>
      <c r="D287" t="s">
        <v>313</v>
      </c>
      <c r="E287" t="s">
        <v>397</v>
      </c>
      <c r="F287" t="s">
        <v>1904</v>
      </c>
      <c r="G287" t="s">
        <v>1905</v>
      </c>
      <c r="H287" t="s">
        <v>1906</v>
      </c>
      <c r="I287" t="s">
        <v>1886</v>
      </c>
      <c r="J287" t="s">
        <v>1907</v>
      </c>
      <c r="K287" s="182" t="str">
        <f t="shared" si="8"/>
        <v>INT</v>
      </c>
    </row>
    <row r="288" spans="1:11" x14ac:dyDescent="0.2">
      <c r="A288" t="s">
        <v>440</v>
      </c>
      <c r="B288" t="str">
        <f t="shared" si="7"/>
        <v>TEMP</v>
      </c>
      <c r="C288" t="s">
        <v>1908</v>
      </c>
      <c r="D288" t="s">
        <v>313</v>
      </c>
      <c r="E288" t="s">
        <v>397</v>
      </c>
      <c r="F288" t="s">
        <v>1909</v>
      </c>
      <c r="G288" t="s">
        <v>1910</v>
      </c>
      <c r="H288" t="s">
        <v>1911</v>
      </c>
      <c r="I288" t="s">
        <v>1002</v>
      </c>
      <c r="J288" t="s">
        <v>1892</v>
      </c>
      <c r="K288" s="182" t="str">
        <f t="shared" si="8"/>
        <v>INT</v>
      </c>
    </row>
    <row r="289" spans="1:11" x14ac:dyDescent="0.2">
      <c r="A289" t="s">
        <v>440</v>
      </c>
      <c r="B289" t="str">
        <f t="shared" si="7"/>
        <v>TEMP</v>
      </c>
      <c r="C289" t="s">
        <v>1912</v>
      </c>
      <c r="D289" t="s">
        <v>313</v>
      </c>
      <c r="E289" t="s">
        <v>397</v>
      </c>
      <c r="F289" t="s">
        <v>1913</v>
      </c>
      <c r="G289" t="s">
        <v>1914</v>
      </c>
      <c r="H289" t="s">
        <v>1915</v>
      </c>
      <c r="I289" t="s">
        <v>1916</v>
      </c>
      <c r="J289" t="s">
        <v>1917</v>
      </c>
      <c r="K289" s="182" t="str">
        <f t="shared" si="8"/>
        <v>INT</v>
      </c>
    </row>
    <row r="290" spans="1:11" x14ac:dyDescent="0.2">
      <c r="A290" t="s">
        <v>440</v>
      </c>
      <c r="B290" t="s">
        <v>1918</v>
      </c>
      <c r="C290" t="s">
        <v>1919</v>
      </c>
      <c r="D290" t="s">
        <v>313</v>
      </c>
      <c r="E290" t="s">
        <v>1920</v>
      </c>
      <c r="F290" t="s">
        <v>1921</v>
      </c>
      <c r="G290" t="s">
        <v>1922</v>
      </c>
      <c r="H290" t="s">
        <v>1921</v>
      </c>
      <c r="I290"/>
      <c r="J290"/>
      <c r="K290" s="182" t="str">
        <f t="shared" si="8"/>
        <v>EXT</v>
      </c>
    </row>
    <row r="291" spans="1:11" x14ac:dyDescent="0.2">
      <c r="A291" t="s">
        <v>440</v>
      </c>
      <c r="B291" t="s">
        <v>611</v>
      </c>
      <c r="C291" t="s">
        <v>1923</v>
      </c>
      <c r="D291" t="s">
        <v>313</v>
      </c>
      <c r="E291" t="s">
        <v>1924</v>
      </c>
      <c r="F291" t="s">
        <v>1925</v>
      </c>
      <c r="G291" t="s">
        <v>1926</v>
      </c>
      <c r="H291" t="s">
        <v>1927</v>
      </c>
      <c r="I291" t="s">
        <v>1928</v>
      </c>
      <c r="J291" t="s">
        <v>1929</v>
      </c>
      <c r="K291" s="182" t="str">
        <f t="shared" si="8"/>
        <v>EXT</v>
      </c>
    </row>
    <row r="292" spans="1:11" x14ac:dyDescent="0.2">
      <c r="A292" t="s">
        <v>440</v>
      </c>
      <c r="B292" t="s">
        <v>611</v>
      </c>
      <c r="C292" t="s">
        <v>1930</v>
      </c>
      <c r="D292" t="s">
        <v>313</v>
      </c>
      <c r="E292" t="s">
        <v>1931</v>
      </c>
      <c r="F292" t="s">
        <v>1932</v>
      </c>
      <c r="G292" t="s">
        <v>1933</v>
      </c>
      <c r="H292" t="s">
        <v>1934</v>
      </c>
      <c r="I292" t="s">
        <v>1935</v>
      </c>
      <c r="J292" t="s">
        <v>1936</v>
      </c>
      <c r="K292" s="182" t="str">
        <f t="shared" si="8"/>
        <v>EXT</v>
      </c>
    </row>
    <row r="293" spans="1:11" x14ac:dyDescent="0.2">
      <c r="A293" t="s">
        <v>440</v>
      </c>
      <c r="B293" t="s">
        <v>611</v>
      </c>
      <c r="C293" t="s">
        <v>1937</v>
      </c>
      <c r="D293" t="s">
        <v>313</v>
      </c>
      <c r="E293" t="s">
        <v>1931</v>
      </c>
      <c r="F293" t="s">
        <v>1938</v>
      </c>
      <c r="G293" t="s">
        <v>1939</v>
      </c>
      <c r="H293" t="s">
        <v>1940</v>
      </c>
      <c r="I293" t="s">
        <v>1941</v>
      </c>
      <c r="J293" t="s">
        <v>1942</v>
      </c>
      <c r="K293" s="182" t="str">
        <f t="shared" si="8"/>
        <v>EXT</v>
      </c>
    </row>
    <row r="294" spans="1:11" x14ac:dyDescent="0.2">
      <c r="A294" t="s">
        <v>440</v>
      </c>
      <c r="B294" t="s">
        <v>611</v>
      </c>
      <c r="C294" t="s">
        <v>1943</v>
      </c>
      <c r="D294" t="s">
        <v>313</v>
      </c>
      <c r="E294" t="s">
        <v>1931</v>
      </c>
      <c r="F294" t="s">
        <v>1944</v>
      </c>
      <c r="G294" t="s">
        <v>1945</v>
      </c>
      <c r="H294" t="s">
        <v>1946</v>
      </c>
      <c r="I294" t="s">
        <v>1941</v>
      </c>
      <c r="J294" t="s">
        <v>1942</v>
      </c>
      <c r="K294" s="182" t="str">
        <f t="shared" si="8"/>
        <v>EXT</v>
      </c>
    </row>
    <row r="295" spans="1:11" x14ac:dyDescent="0.2">
      <c r="A295" t="s">
        <v>440</v>
      </c>
      <c r="B295" t="s">
        <v>441</v>
      </c>
      <c r="C295" t="s">
        <v>1947</v>
      </c>
      <c r="D295" t="s">
        <v>313</v>
      </c>
      <c r="E295" t="s">
        <v>1931</v>
      </c>
      <c r="F295" t="s">
        <v>1948</v>
      </c>
      <c r="G295" t="s">
        <v>1949</v>
      </c>
      <c r="H295" t="s">
        <v>1950</v>
      </c>
      <c r="I295" t="s">
        <v>1951</v>
      </c>
      <c r="J295" t="s">
        <v>1952</v>
      </c>
      <c r="K295" s="182" t="str">
        <f t="shared" si="8"/>
        <v>EXT</v>
      </c>
    </row>
    <row r="296" spans="1:11" x14ac:dyDescent="0.2">
      <c r="A296" t="s">
        <v>440</v>
      </c>
      <c r="B296" t="s">
        <v>441</v>
      </c>
      <c r="C296" t="s">
        <v>1953</v>
      </c>
      <c r="D296" t="s">
        <v>313</v>
      </c>
      <c r="E296" t="s">
        <v>1954</v>
      </c>
      <c r="F296" t="s">
        <v>1955</v>
      </c>
      <c r="G296" t="s">
        <v>1956</v>
      </c>
      <c r="H296" t="s">
        <v>1957</v>
      </c>
      <c r="I296"/>
      <c r="J296"/>
      <c r="K296" s="182" t="str">
        <f t="shared" si="8"/>
        <v>EXT</v>
      </c>
    </row>
    <row r="297" spans="1:11" x14ac:dyDescent="0.2">
      <c r="A297" t="s">
        <v>440</v>
      </c>
      <c r="B297" t="s">
        <v>447</v>
      </c>
      <c r="C297" t="s">
        <v>1958</v>
      </c>
      <c r="D297" t="s">
        <v>313</v>
      </c>
      <c r="E297" t="s">
        <v>1959</v>
      </c>
      <c r="F297" t="s">
        <v>1960</v>
      </c>
      <c r="G297"/>
      <c r="H297" t="s">
        <v>1961</v>
      </c>
      <c r="I297" t="s">
        <v>1962</v>
      </c>
      <c r="J297" t="s">
        <v>1963</v>
      </c>
      <c r="K297" s="182" t="str">
        <f t="shared" si="8"/>
        <v>EXT</v>
      </c>
    </row>
    <row r="298" spans="1:11" x14ac:dyDescent="0.2">
      <c r="A298" t="s">
        <v>440</v>
      </c>
      <c r="B298" t="s">
        <v>447</v>
      </c>
      <c r="C298" t="s">
        <v>1964</v>
      </c>
      <c r="D298" t="s">
        <v>313</v>
      </c>
      <c r="E298" t="s">
        <v>1965</v>
      </c>
      <c r="F298" t="s">
        <v>1966</v>
      </c>
      <c r="G298"/>
      <c r="H298" t="s">
        <v>1967</v>
      </c>
      <c r="I298" t="s">
        <v>1962</v>
      </c>
      <c r="J298" t="s">
        <v>1963</v>
      </c>
      <c r="K298" s="182" t="str">
        <f t="shared" si="8"/>
        <v>EXT</v>
      </c>
    </row>
    <row r="299" spans="1:11" x14ac:dyDescent="0.2">
      <c r="A299" t="s">
        <v>440</v>
      </c>
      <c r="B299" t="s">
        <v>899</v>
      </c>
      <c r="C299" t="s">
        <v>1968</v>
      </c>
      <c r="D299" t="s">
        <v>313</v>
      </c>
      <c r="E299" t="s">
        <v>397</v>
      </c>
      <c r="F299" t="s">
        <v>1969</v>
      </c>
      <c r="G299"/>
      <c r="H299" t="s">
        <v>1969</v>
      </c>
      <c r="I299" t="s">
        <v>1970</v>
      </c>
      <c r="J299" t="s">
        <v>1971</v>
      </c>
      <c r="K299" s="182" t="str">
        <f t="shared" si="8"/>
        <v>INT</v>
      </c>
    </row>
    <row r="300" spans="1:11" x14ac:dyDescent="0.2">
      <c r="A300" t="s">
        <v>440</v>
      </c>
      <c r="B300" t="s">
        <v>469</v>
      </c>
      <c r="C300" t="s">
        <v>1972</v>
      </c>
      <c r="D300" t="s">
        <v>313</v>
      </c>
      <c r="E300" t="s">
        <v>397</v>
      </c>
      <c r="F300" t="s">
        <v>1973</v>
      </c>
      <c r="G300"/>
      <c r="H300" t="s">
        <v>551</v>
      </c>
      <c r="I300" t="s">
        <v>1974</v>
      </c>
      <c r="J300" t="s">
        <v>1975</v>
      </c>
      <c r="K300" s="182" t="str">
        <f t="shared" si="8"/>
        <v>INT</v>
      </c>
    </row>
    <row r="301" spans="1:11" x14ac:dyDescent="0.2">
      <c r="A301" t="s">
        <v>440</v>
      </c>
      <c r="B301" t="s">
        <v>469</v>
      </c>
      <c r="C301" t="s">
        <v>1976</v>
      </c>
      <c r="D301" t="s">
        <v>313</v>
      </c>
      <c r="E301" t="s">
        <v>397</v>
      </c>
      <c r="F301" t="s">
        <v>1977</v>
      </c>
      <c r="G301"/>
      <c r="H301" t="s">
        <v>551</v>
      </c>
      <c r="I301" t="s">
        <v>1974</v>
      </c>
      <c r="J301" t="s">
        <v>1975</v>
      </c>
      <c r="K301" s="182" t="str">
        <f t="shared" si="8"/>
        <v>INT</v>
      </c>
    </row>
    <row r="302" spans="1:11" x14ac:dyDescent="0.2">
      <c r="A302" t="s">
        <v>440</v>
      </c>
      <c r="B302" t="s">
        <v>469</v>
      </c>
      <c r="C302" t="s">
        <v>1978</v>
      </c>
      <c r="D302" t="s">
        <v>313</v>
      </c>
      <c r="E302" t="s">
        <v>397</v>
      </c>
      <c r="F302" t="s">
        <v>1979</v>
      </c>
      <c r="G302"/>
      <c r="H302" t="s">
        <v>551</v>
      </c>
      <c r="I302" t="s">
        <v>1974</v>
      </c>
      <c r="J302" t="s">
        <v>1975</v>
      </c>
      <c r="K302" s="182" t="str">
        <f t="shared" si="8"/>
        <v>INT</v>
      </c>
    </row>
    <row r="303" spans="1:11" x14ac:dyDescent="0.2">
      <c r="A303" t="s">
        <v>440</v>
      </c>
      <c r="B303" t="s">
        <v>469</v>
      </c>
      <c r="C303" t="s">
        <v>1980</v>
      </c>
      <c r="D303" t="s">
        <v>313</v>
      </c>
      <c r="E303" t="s">
        <v>397</v>
      </c>
      <c r="F303" t="s">
        <v>1981</v>
      </c>
      <c r="G303"/>
      <c r="H303" t="s">
        <v>551</v>
      </c>
      <c r="I303" t="s">
        <v>1970</v>
      </c>
      <c r="J303" t="s">
        <v>1971</v>
      </c>
      <c r="K303" s="182" t="str">
        <f t="shared" si="8"/>
        <v>INT</v>
      </c>
    </row>
    <row r="304" spans="1:11" x14ac:dyDescent="0.2">
      <c r="A304" t="s">
        <v>440</v>
      </c>
      <c r="B304" s="183" t="s">
        <v>469</v>
      </c>
      <c r="C304" t="s">
        <v>1982</v>
      </c>
      <c r="D304" t="s">
        <v>313</v>
      </c>
      <c r="E304" t="s">
        <v>397</v>
      </c>
      <c r="F304" t="s">
        <v>1983</v>
      </c>
      <c r="G304"/>
      <c r="H304" t="s">
        <v>1983</v>
      </c>
      <c r="I304" t="s">
        <v>1302</v>
      </c>
      <c r="J304" t="s">
        <v>1971</v>
      </c>
      <c r="K304" s="182" t="str">
        <f t="shared" si="8"/>
        <v>INT</v>
      </c>
    </row>
    <row r="305" spans="1:11" x14ac:dyDescent="0.2">
      <c r="A305" t="s">
        <v>440</v>
      </c>
      <c r="B305" t="str">
        <f>RIGHT(LEFT(C305,11),4)</f>
        <v>SLEV</v>
      </c>
      <c r="C305" t="s">
        <v>1984</v>
      </c>
      <c r="D305" t="s">
        <v>313</v>
      </c>
      <c r="E305" t="s">
        <v>397</v>
      </c>
      <c r="F305" t="s">
        <v>1985</v>
      </c>
      <c r="G305"/>
      <c r="H305" t="s">
        <v>1985</v>
      </c>
      <c r="I305" t="s">
        <v>1970</v>
      </c>
      <c r="J305" t="s">
        <v>1971</v>
      </c>
      <c r="K305" s="182" t="str">
        <f t="shared" si="8"/>
        <v>INT</v>
      </c>
    </row>
    <row r="306" spans="1:11" x14ac:dyDescent="0.2">
      <c r="A306" t="s">
        <v>440</v>
      </c>
      <c r="B306" t="s">
        <v>447</v>
      </c>
      <c r="C306" t="s">
        <v>1986</v>
      </c>
      <c r="D306" t="s">
        <v>313</v>
      </c>
      <c r="E306" t="s">
        <v>397</v>
      </c>
      <c r="F306" t="s">
        <v>1987</v>
      </c>
      <c r="G306"/>
      <c r="H306" t="s">
        <v>551</v>
      </c>
      <c r="I306" t="s">
        <v>1974</v>
      </c>
      <c r="J306" t="s">
        <v>1975</v>
      </c>
      <c r="K306" s="182" t="str">
        <f t="shared" si="8"/>
        <v>INT</v>
      </c>
    </row>
    <row r="307" spans="1:11" x14ac:dyDescent="0.2">
      <c r="A307" t="s">
        <v>440</v>
      </c>
      <c r="B307" t="s">
        <v>447</v>
      </c>
      <c r="C307" t="s">
        <v>1988</v>
      </c>
      <c r="D307" t="s">
        <v>313</v>
      </c>
      <c r="E307" t="s">
        <v>397</v>
      </c>
      <c r="F307" t="s">
        <v>1989</v>
      </c>
      <c r="G307"/>
      <c r="H307" t="s">
        <v>551</v>
      </c>
      <c r="I307" t="s">
        <v>1974</v>
      </c>
      <c r="J307" t="s">
        <v>1975</v>
      </c>
      <c r="K307" s="182" t="str">
        <f t="shared" si="8"/>
        <v>INT</v>
      </c>
    </row>
    <row r="308" spans="1:11" x14ac:dyDescent="0.2">
      <c r="A308" t="s">
        <v>440</v>
      </c>
      <c r="B308" t="s">
        <v>447</v>
      </c>
      <c r="C308" t="s">
        <v>1990</v>
      </c>
      <c r="D308" t="s">
        <v>313</v>
      </c>
      <c r="E308" t="s">
        <v>397</v>
      </c>
      <c r="F308" t="s">
        <v>1991</v>
      </c>
      <c r="G308"/>
      <c r="H308" t="s">
        <v>551</v>
      </c>
      <c r="I308" t="s">
        <v>1974</v>
      </c>
      <c r="J308" t="s">
        <v>1975</v>
      </c>
      <c r="K308" s="182" t="str">
        <f t="shared" si="8"/>
        <v>INT</v>
      </c>
    </row>
    <row r="309" spans="1:11" x14ac:dyDescent="0.2">
      <c r="A309" t="s">
        <v>440</v>
      </c>
      <c r="B309" t="s">
        <v>447</v>
      </c>
      <c r="C309" t="s">
        <v>1992</v>
      </c>
      <c r="D309" t="s">
        <v>313</v>
      </c>
      <c r="E309" t="s">
        <v>397</v>
      </c>
      <c r="F309" t="s">
        <v>1993</v>
      </c>
      <c r="G309"/>
      <c r="H309" t="s">
        <v>551</v>
      </c>
      <c r="I309" t="s">
        <v>1970</v>
      </c>
      <c r="J309" t="s">
        <v>1971</v>
      </c>
      <c r="K309" s="182" t="str">
        <f t="shared" si="8"/>
        <v>INT</v>
      </c>
    </row>
    <row r="310" spans="1:11" x14ac:dyDescent="0.2">
      <c r="A310" t="s">
        <v>440</v>
      </c>
      <c r="B310" t="str">
        <f t="shared" ref="B310:B311" si="9">RIGHT(LEFT(C310,11),4)</f>
        <v>WAVE</v>
      </c>
      <c r="C310" t="s">
        <v>1994</v>
      </c>
      <c r="D310" t="s">
        <v>313</v>
      </c>
      <c r="E310" t="s">
        <v>397</v>
      </c>
      <c r="F310" t="s">
        <v>1995</v>
      </c>
      <c r="G310"/>
      <c r="H310" t="s">
        <v>1995</v>
      </c>
      <c r="I310" t="s">
        <v>1996</v>
      </c>
      <c r="J310" t="s">
        <v>1971</v>
      </c>
      <c r="K310" s="182" t="str">
        <f t="shared" si="8"/>
        <v>INT</v>
      </c>
    </row>
    <row r="311" spans="1:11" x14ac:dyDescent="0.2">
      <c r="A311" t="s">
        <v>440</v>
      </c>
      <c r="B311" t="str">
        <f t="shared" si="9"/>
        <v>WIND</v>
      </c>
      <c r="C311" t="s">
        <v>1997</v>
      </c>
      <c r="D311" t="s">
        <v>313</v>
      </c>
      <c r="E311" t="s">
        <v>397</v>
      </c>
      <c r="F311" t="s">
        <v>1998</v>
      </c>
      <c r="G311"/>
      <c r="H311" t="s">
        <v>1999</v>
      </c>
      <c r="I311" t="s">
        <v>1970</v>
      </c>
      <c r="J311" t="s">
        <v>1971</v>
      </c>
      <c r="K311" s="182" t="str">
        <f t="shared" si="8"/>
        <v>INT</v>
      </c>
    </row>
    <row r="312" spans="1:11" x14ac:dyDescent="0.2">
      <c r="A312" t="s">
        <v>440</v>
      </c>
      <c r="B312" t="s">
        <v>441</v>
      </c>
      <c r="C312" t="s">
        <v>2000</v>
      </c>
      <c r="D312" t="s">
        <v>313</v>
      </c>
      <c r="E312" t="s">
        <v>2001</v>
      </c>
      <c r="F312" t="s">
        <v>2002</v>
      </c>
      <c r="G312"/>
      <c r="H312" t="s">
        <v>2003</v>
      </c>
      <c r="I312" t="s">
        <v>2004</v>
      </c>
      <c r="J312" t="s">
        <v>2004</v>
      </c>
      <c r="K312" s="182" t="str">
        <f t="shared" si="8"/>
        <v>EXT</v>
      </c>
    </row>
    <row r="313" spans="1:11" x14ac:dyDescent="0.2">
      <c r="A313" t="s">
        <v>440</v>
      </c>
      <c r="B313" t="s">
        <v>441</v>
      </c>
      <c r="C313" t="s">
        <v>2005</v>
      </c>
      <c r="D313" t="s">
        <v>313</v>
      </c>
      <c r="E313" t="s">
        <v>2006</v>
      </c>
      <c r="F313" t="s">
        <v>2007</v>
      </c>
      <c r="G313" t="s">
        <v>2008</v>
      </c>
      <c r="H313" t="s">
        <v>2009</v>
      </c>
      <c r="I313" t="s">
        <v>2010</v>
      </c>
      <c r="J313" t="s">
        <v>2011</v>
      </c>
      <c r="K313" s="182" t="str">
        <f t="shared" si="8"/>
        <v>EXT</v>
      </c>
    </row>
    <row r="314" spans="1:11" x14ac:dyDescent="0.2">
      <c r="A314" t="s">
        <v>440</v>
      </c>
      <c r="B314" t="s">
        <v>441</v>
      </c>
      <c r="C314" t="s">
        <v>2012</v>
      </c>
      <c r="D314" t="s">
        <v>313</v>
      </c>
      <c r="E314" t="s">
        <v>2013</v>
      </c>
      <c r="F314" t="s">
        <v>2014</v>
      </c>
      <c r="G314" t="s">
        <v>2015</v>
      </c>
      <c r="H314" t="s">
        <v>2016</v>
      </c>
      <c r="I314" t="s">
        <v>2017</v>
      </c>
      <c r="J314" t="s">
        <v>2018</v>
      </c>
      <c r="K314" s="182" t="str">
        <f t="shared" si="8"/>
        <v>EXT</v>
      </c>
    </row>
    <row r="315" spans="1:11" x14ac:dyDescent="0.2">
      <c r="A315" t="s">
        <v>440</v>
      </c>
      <c r="B315" t="s">
        <v>899</v>
      </c>
      <c r="C315" t="s">
        <v>2019</v>
      </c>
      <c r="D315" t="s">
        <v>313</v>
      </c>
      <c r="E315" t="s">
        <v>2020</v>
      </c>
      <c r="F315" t="s">
        <v>2021</v>
      </c>
      <c r="G315"/>
      <c r="H315" t="s">
        <v>2022</v>
      </c>
      <c r="I315" t="s">
        <v>2004</v>
      </c>
      <c r="J315" t="s">
        <v>2023</v>
      </c>
      <c r="K315" s="182" t="str">
        <f t="shared" si="8"/>
        <v>EXT</v>
      </c>
    </row>
    <row r="316" spans="1:11" x14ac:dyDescent="0.2">
      <c r="A316" t="s">
        <v>440</v>
      </c>
      <c r="B316" t="s">
        <v>899</v>
      </c>
      <c r="C316" t="s">
        <v>2024</v>
      </c>
      <c r="D316" t="s">
        <v>313</v>
      </c>
      <c r="E316" t="s">
        <v>2020</v>
      </c>
      <c r="F316" t="s">
        <v>2025</v>
      </c>
      <c r="G316"/>
      <c r="H316" t="s">
        <v>2026</v>
      </c>
      <c r="I316" t="s">
        <v>2027</v>
      </c>
      <c r="J316" t="s">
        <v>2028</v>
      </c>
      <c r="K316" s="182" t="str">
        <f t="shared" si="8"/>
        <v>EXT</v>
      </c>
    </row>
    <row r="317" spans="1:11" x14ac:dyDescent="0.2">
      <c r="A317" t="s">
        <v>440</v>
      </c>
      <c r="B317" t="s">
        <v>899</v>
      </c>
      <c r="C317" t="s">
        <v>2029</v>
      </c>
      <c r="D317" t="s">
        <v>313</v>
      </c>
      <c r="E317" t="s">
        <v>2030</v>
      </c>
      <c r="F317" t="s">
        <v>2031</v>
      </c>
      <c r="G317"/>
      <c r="H317" t="s">
        <v>2032</v>
      </c>
      <c r="I317" t="s">
        <v>2033</v>
      </c>
      <c r="J317" t="s">
        <v>2034</v>
      </c>
      <c r="K317" s="182" t="str">
        <f t="shared" si="8"/>
        <v>EXT</v>
      </c>
    </row>
    <row r="318" spans="1:11" x14ac:dyDescent="0.2">
      <c r="A318" t="s">
        <v>440</v>
      </c>
      <c r="B318" t="s">
        <v>899</v>
      </c>
      <c r="C318" t="s">
        <v>2035</v>
      </c>
      <c r="D318" t="s">
        <v>313</v>
      </c>
      <c r="E318" t="s">
        <v>2030</v>
      </c>
      <c r="F318" t="s">
        <v>2036</v>
      </c>
      <c r="G318"/>
      <c r="H318" t="s">
        <v>2037</v>
      </c>
      <c r="I318" t="s">
        <v>2033</v>
      </c>
      <c r="J318" t="s">
        <v>2034</v>
      </c>
      <c r="K318" s="182" t="str">
        <f t="shared" si="8"/>
        <v>EXT</v>
      </c>
    </row>
    <row r="319" spans="1:11" x14ac:dyDescent="0.2">
      <c r="A319" t="s">
        <v>440</v>
      </c>
      <c r="B319" t="s">
        <v>899</v>
      </c>
      <c r="C319" t="s">
        <v>2038</v>
      </c>
      <c r="D319" t="s">
        <v>313</v>
      </c>
      <c r="E319" t="s">
        <v>2030</v>
      </c>
      <c r="F319" t="s">
        <v>2039</v>
      </c>
      <c r="G319"/>
      <c r="H319" t="s">
        <v>2040</v>
      </c>
      <c r="I319" t="s">
        <v>2033</v>
      </c>
      <c r="J319" t="s">
        <v>2041</v>
      </c>
      <c r="K319" s="182" t="str">
        <f t="shared" si="8"/>
        <v>EXT</v>
      </c>
    </row>
    <row r="320" spans="1:11" x14ac:dyDescent="0.2">
      <c r="A320" t="s">
        <v>440</v>
      </c>
      <c r="B320" t="s">
        <v>899</v>
      </c>
      <c r="C320" t="s">
        <v>2042</v>
      </c>
      <c r="D320" t="s">
        <v>313</v>
      </c>
      <c r="E320" t="s">
        <v>2043</v>
      </c>
      <c r="F320" t="s">
        <v>2044</v>
      </c>
      <c r="G320"/>
      <c r="H320" t="s">
        <v>2045</v>
      </c>
      <c r="I320" t="s">
        <v>2046</v>
      </c>
      <c r="J320" t="s">
        <v>2047</v>
      </c>
      <c r="K320" s="182" t="str">
        <f t="shared" si="8"/>
        <v>EXT</v>
      </c>
    </row>
    <row r="321" spans="1:11" x14ac:dyDescent="0.2">
      <c r="A321" t="s">
        <v>440</v>
      </c>
      <c r="B321" t="s">
        <v>899</v>
      </c>
      <c r="C321" t="s">
        <v>2048</v>
      </c>
      <c r="D321" t="s">
        <v>313</v>
      </c>
      <c r="E321" t="s">
        <v>2043</v>
      </c>
      <c r="F321" t="s">
        <v>2049</v>
      </c>
      <c r="G321"/>
      <c r="H321" t="s">
        <v>2050</v>
      </c>
      <c r="I321" t="s">
        <v>2046</v>
      </c>
      <c r="J321" t="s">
        <v>2051</v>
      </c>
      <c r="K321" s="182" t="str">
        <f t="shared" si="8"/>
        <v>EXT</v>
      </c>
    </row>
    <row r="322" spans="1:11" x14ac:dyDescent="0.2">
      <c r="A322" t="s">
        <v>440</v>
      </c>
      <c r="B322" t="s">
        <v>899</v>
      </c>
      <c r="C322" t="s">
        <v>2052</v>
      </c>
      <c r="D322" t="s">
        <v>313</v>
      </c>
      <c r="E322" t="s">
        <v>2043</v>
      </c>
      <c r="F322" t="s">
        <v>2053</v>
      </c>
      <c r="G322"/>
      <c r="H322" t="s">
        <v>2054</v>
      </c>
      <c r="I322" t="s">
        <v>2046</v>
      </c>
      <c r="J322" t="s">
        <v>2055</v>
      </c>
      <c r="K322" s="182" t="str">
        <f t="shared" si="8"/>
        <v>EXT</v>
      </c>
    </row>
    <row r="323" spans="1:11" x14ac:dyDescent="0.2">
      <c r="A323" t="s">
        <v>440</v>
      </c>
      <c r="B323" t="s">
        <v>899</v>
      </c>
      <c r="C323" t="s">
        <v>2056</v>
      </c>
      <c r="D323" t="s">
        <v>313</v>
      </c>
      <c r="E323" t="s">
        <v>2057</v>
      </c>
      <c r="F323" t="s">
        <v>2058</v>
      </c>
      <c r="G323"/>
      <c r="H323" t="s">
        <v>2059</v>
      </c>
      <c r="I323" t="s">
        <v>2060</v>
      </c>
      <c r="J323" t="s">
        <v>2034</v>
      </c>
      <c r="K323" s="182" t="str">
        <f t="shared" si="8"/>
        <v>EXT</v>
      </c>
    </row>
    <row r="324" spans="1:11" x14ac:dyDescent="0.2">
      <c r="A324" t="s">
        <v>440</v>
      </c>
      <c r="B324" t="s">
        <v>899</v>
      </c>
      <c r="C324" t="s">
        <v>2061</v>
      </c>
      <c r="D324" t="s">
        <v>313</v>
      </c>
      <c r="E324" t="s">
        <v>2057</v>
      </c>
      <c r="F324" t="s">
        <v>2062</v>
      </c>
      <c r="G324"/>
      <c r="H324" t="s">
        <v>2063</v>
      </c>
      <c r="I324" t="s">
        <v>2064</v>
      </c>
      <c r="J324" t="s">
        <v>2041</v>
      </c>
      <c r="K324" s="182" t="str">
        <f t="shared" si="8"/>
        <v>EXT</v>
      </c>
    </row>
    <row r="325" spans="1:11" x14ac:dyDescent="0.2">
      <c r="A325" t="s">
        <v>440</v>
      </c>
      <c r="B325" t="s">
        <v>899</v>
      </c>
      <c r="C325" t="s">
        <v>2065</v>
      </c>
      <c r="D325" t="s">
        <v>313</v>
      </c>
      <c r="E325" t="s">
        <v>2066</v>
      </c>
      <c r="F325" t="s">
        <v>2067</v>
      </c>
      <c r="G325"/>
      <c r="H325" t="s">
        <v>2068</v>
      </c>
      <c r="I325" t="s">
        <v>2069</v>
      </c>
      <c r="J325" t="s">
        <v>2070</v>
      </c>
      <c r="K325" s="182" t="str">
        <f t="shared" si="8"/>
        <v>EXT</v>
      </c>
    </row>
    <row r="326" spans="1:11" x14ac:dyDescent="0.2">
      <c r="A326" t="s">
        <v>440</v>
      </c>
      <c r="B326" t="s">
        <v>899</v>
      </c>
      <c r="C326" t="s">
        <v>2071</v>
      </c>
      <c r="D326" t="s">
        <v>313</v>
      </c>
      <c r="E326" t="s">
        <v>2030</v>
      </c>
      <c r="F326" t="s">
        <v>2072</v>
      </c>
      <c r="G326"/>
      <c r="H326" t="s">
        <v>2073</v>
      </c>
      <c r="I326" t="s">
        <v>2074</v>
      </c>
      <c r="J326" t="s">
        <v>2075</v>
      </c>
      <c r="K326" s="182" t="str">
        <f t="shared" si="8"/>
        <v>EXT</v>
      </c>
    </row>
    <row r="327" spans="1:11" x14ac:dyDescent="0.2">
      <c r="A327" t="s">
        <v>440</v>
      </c>
      <c r="B327" t="s">
        <v>899</v>
      </c>
      <c r="C327" t="s">
        <v>2076</v>
      </c>
      <c r="D327" t="s">
        <v>313</v>
      </c>
      <c r="E327" t="s">
        <v>2077</v>
      </c>
      <c r="F327" t="s">
        <v>2078</v>
      </c>
      <c r="G327"/>
      <c r="H327" t="s">
        <v>2079</v>
      </c>
      <c r="I327" t="s">
        <v>2069</v>
      </c>
      <c r="J327" t="s">
        <v>2041</v>
      </c>
      <c r="K327" s="182" t="str">
        <f t="shared" si="8"/>
        <v>EXT</v>
      </c>
    </row>
    <row r="328" spans="1:11" x14ac:dyDescent="0.2">
      <c r="A328" t="s">
        <v>440</v>
      </c>
      <c r="B328" t="s">
        <v>899</v>
      </c>
      <c r="C328" t="s">
        <v>2080</v>
      </c>
      <c r="D328" t="s">
        <v>313</v>
      </c>
      <c r="E328" t="s">
        <v>2066</v>
      </c>
      <c r="F328" t="s">
        <v>2081</v>
      </c>
      <c r="G328"/>
      <c r="H328" t="s">
        <v>2082</v>
      </c>
      <c r="I328" t="s">
        <v>2069</v>
      </c>
      <c r="J328" t="s">
        <v>2075</v>
      </c>
      <c r="K328" s="182" t="str">
        <f t="shared" si="8"/>
        <v>EXT</v>
      </c>
    </row>
    <row r="329" spans="1:11" x14ac:dyDescent="0.2">
      <c r="A329" t="s">
        <v>440</v>
      </c>
      <c r="B329" t="s">
        <v>899</v>
      </c>
      <c r="C329" t="s">
        <v>2083</v>
      </c>
      <c r="D329" t="s">
        <v>313</v>
      </c>
      <c r="E329" t="s">
        <v>2030</v>
      </c>
      <c r="F329" t="s">
        <v>2084</v>
      </c>
      <c r="G329"/>
      <c r="H329" t="s">
        <v>2085</v>
      </c>
      <c r="I329" t="s">
        <v>2033</v>
      </c>
      <c r="J329" t="s">
        <v>2086</v>
      </c>
      <c r="K329" s="182" t="str">
        <f t="shared" si="8"/>
        <v>EXT</v>
      </c>
    </row>
    <row r="330" spans="1:11" x14ac:dyDescent="0.2">
      <c r="A330" t="s">
        <v>440</v>
      </c>
      <c r="B330" t="s">
        <v>899</v>
      </c>
      <c r="C330" t="s">
        <v>2087</v>
      </c>
      <c r="D330" t="s">
        <v>313</v>
      </c>
      <c r="E330" t="s">
        <v>2030</v>
      </c>
      <c r="F330" t="s">
        <v>2088</v>
      </c>
      <c r="G330"/>
      <c r="H330" t="s">
        <v>2089</v>
      </c>
      <c r="I330" t="s">
        <v>2090</v>
      </c>
      <c r="J330" t="s">
        <v>2091</v>
      </c>
      <c r="K330" s="182" t="str">
        <f t="shared" si="8"/>
        <v>EXT</v>
      </c>
    </row>
    <row r="331" spans="1:11" x14ac:dyDescent="0.2">
      <c r="A331" t="s">
        <v>440</v>
      </c>
      <c r="B331" t="s">
        <v>899</v>
      </c>
      <c r="C331" t="s">
        <v>2092</v>
      </c>
      <c r="D331" t="s">
        <v>313</v>
      </c>
      <c r="E331" t="s">
        <v>2030</v>
      </c>
      <c r="F331" t="s">
        <v>2093</v>
      </c>
      <c r="G331"/>
      <c r="H331" t="s">
        <v>2094</v>
      </c>
      <c r="I331" t="s">
        <v>2033</v>
      </c>
      <c r="J331" t="s">
        <v>2095</v>
      </c>
      <c r="K331" s="182" t="str">
        <f t="shared" si="8"/>
        <v>EXT</v>
      </c>
    </row>
    <row r="332" spans="1:11" x14ac:dyDescent="0.2">
      <c r="A332" t="s">
        <v>440</v>
      </c>
      <c r="B332" t="s">
        <v>899</v>
      </c>
      <c r="C332" t="s">
        <v>2096</v>
      </c>
      <c r="D332" t="s">
        <v>313</v>
      </c>
      <c r="E332" t="s">
        <v>2030</v>
      </c>
      <c r="F332" t="s">
        <v>2097</v>
      </c>
      <c r="G332"/>
      <c r="H332" t="s">
        <v>2098</v>
      </c>
      <c r="I332" t="s">
        <v>2033</v>
      </c>
      <c r="J332" t="s">
        <v>2099</v>
      </c>
      <c r="K332" s="182" t="str">
        <f t="shared" si="8"/>
        <v>EXT</v>
      </c>
    </row>
    <row r="333" spans="1:11" x14ac:dyDescent="0.2">
      <c r="A333" t="s">
        <v>440</v>
      </c>
      <c r="B333" t="s">
        <v>899</v>
      </c>
      <c r="C333" t="s">
        <v>2100</v>
      </c>
      <c r="D333" t="s">
        <v>313</v>
      </c>
      <c r="E333" t="s">
        <v>2030</v>
      </c>
      <c r="F333" t="s">
        <v>2101</v>
      </c>
      <c r="G333"/>
      <c r="H333" t="s">
        <v>2102</v>
      </c>
      <c r="I333" t="s">
        <v>2033</v>
      </c>
      <c r="J333" t="s">
        <v>2103</v>
      </c>
      <c r="K333" s="182" t="str">
        <f t="shared" si="8"/>
        <v>EXT</v>
      </c>
    </row>
    <row r="334" spans="1:11" x14ac:dyDescent="0.2">
      <c r="A334" t="s">
        <v>440</v>
      </c>
      <c r="B334" t="s">
        <v>899</v>
      </c>
      <c r="C334" t="s">
        <v>2104</v>
      </c>
      <c r="D334" t="s">
        <v>313</v>
      </c>
      <c r="E334" t="s">
        <v>2105</v>
      </c>
      <c r="F334" t="s">
        <v>2106</v>
      </c>
      <c r="G334"/>
      <c r="H334" t="s">
        <v>2107</v>
      </c>
      <c r="I334" t="s">
        <v>2108</v>
      </c>
      <c r="J334" t="s">
        <v>2109</v>
      </c>
      <c r="K334" s="182" t="str">
        <f t="shared" si="8"/>
        <v>EXT</v>
      </c>
    </row>
    <row r="335" spans="1:11" x14ac:dyDescent="0.2">
      <c r="A335" t="s">
        <v>440</v>
      </c>
      <c r="B335" t="s">
        <v>899</v>
      </c>
      <c r="C335" t="s">
        <v>2110</v>
      </c>
      <c r="D335" t="s">
        <v>313</v>
      </c>
      <c r="E335" t="s">
        <v>2105</v>
      </c>
      <c r="F335" t="s">
        <v>2111</v>
      </c>
      <c r="G335"/>
      <c r="H335" t="s">
        <v>2112</v>
      </c>
      <c r="I335" t="s">
        <v>2108</v>
      </c>
      <c r="J335" t="s">
        <v>2109</v>
      </c>
      <c r="K335" s="182" t="str">
        <f t="shared" si="8"/>
        <v>EXT</v>
      </c>
    </row>
    <row r="336" spans="1:11" x14ac:dyDescent="0.2">
      <c r="A336" t="s">
        <v>440</v>
      </c>
      <c r="B336" t="s">
        <v>899</v>
      </c>
      <c r="C336" t="s">
        <v>2113</v>
      </c>
      <c r="D336" t="s">
        <v>313</v>
      </c>
      <c r="E336" t="s">
        <v>2105</v>
      </c>
      <c r="F336" t="s">
        <v>2114</v>
      </c>
      <c r="G336"/>
      <c r="H336" t="s">
        <v>2115</v>
      </c>
      <c r="I336" t="s">
        <v>2108</v>
      </c>
      <c r="J336" t="s">
        <v>2041</v>
      </c>
      <c r="K336" s="182" t="str">
        <f t="shared" si="8"/>
        <v>EXT</v>
      </c>
    </row>
    <row r="337" spans="1:11" x14ac:dyDescent="0.2">
      <c r="A337" t="s">
        <v>440</v>
      </c>
      <c r="B337" t="s">
        <v>899</v>
      </c>
      <c r="C337" t="s">
        <v>2116</v>
      </c>
      <c r="D337" t="s">
        <v>313</v>
      </c>
      <c r="E337" t="s">
        <v>2117</v>
      </c>
      <c r="F337" t="s">
        <v>2118</v>
      </c>
      <c r="G337"/>
      <c r="H337" t="s">
        <v>2119</v>
      </c>
      <c r="I337" t="s">
        <v>2120</v>
      </c>
      <c r="J337" t="s">
        <v>2121</v>
      </c>
      <c r="K337" s="182" t="str">
        <f t="shared" si="8"/>
        <v>EXT</v>
      </c>
    </row>
    <row r="338" spans="1:11" x14ac:dyDescent="0.2">
      <c r="A338" t="s">
        <v>440</v>
      </c>
      <c r="B338" t="s">
        <v>899</v>
      </c>
      <c r="C338" t="s">
        <v>2122</v>
      </c>
      <c r="D338" t="s">
        <v>313</v>
      </c>
      <c r="E338" t="s">
        <v>2117</v>
      </c>
      <c r="F338" t="s">
        <v>2123</v>
      </c>
      <c r="G338"/>
      <c r="H338" t="s">
        <v>2124</v>
      </c>
      <c r="I338" t="s">
        <v>2120</v>
      </c>
      <c r="J338" t="s">
        <v>2121</v>
      </c>
      <c r="K338" s="182" t="str">
        <f t="shared" si="8"/>
        <v>EXT</v>
      </c>
    </row>
    <row r="339" spans="1:11" x14ac:dyDescent="0.2">
      <c r="A339" t="s">
        <v>440</v>
      </c>
      <c r="B339" t="s">
        <v>899</v>
      </c>
      <c r="C339" t="s">
        <v>2125</v>
      </c>
      <c r="D339" t="s">
        <v>313</v>
      </c>
      <c r="E339" t="s">
        <v>2117</v>
      </c>
      <c r="F339" t="s">
        <v>2126</v>
      </c>
      <c r="G339"/>
      <c r="H339" t="s">
        <v>2127</v>
      </c>
      <c r="I339" t="s">
        <v>2120</v>
      </c>
      <c r="J339" t="s">
        <v>2041</v>
      </c>
      <c r="K339" s="182" t="str">
        <f t="shared" si="8"/>
        <v>EXT</v>
      </c>
    </row>
    <row r="340" spans="1:11" x14ac:dyDescent="0.2">
      <c r="A340" t="s">
        <v>440</v>
      </c>
      <c r="B340" t="s">
        <v>899</v>
      </c>
      <c r="C340" t="s">
        <v>2128</v>
      </c>
      <c r="D340" t="s">
        <v>313</v>
      </c>
      <c r="E340" t="s">
        <v>2129</v>
      </c>
      <c r="F340" t="s">
        <v>2130</v>
      </c>
      <c r="G340"/>
      <c r="H340" t="s">
        <v>2131</v>
      </c>
      <c r="I340" t="s">
        <v>2132</v>
      </c>
      <c r="J340" t="s">
        <v>2133</v>
      </c>
      <c r="K340" s="182" t="str">
        <f t="shared" si="8"/>
        <v>EXT</v>
      </c>
    </row>
    <row r="341" spans="1:11" x14ac:dyDescent="0.2">
      <c r="A341" t="s">
        <v>440</v>
      </c>
      <c r="B341" t="s">
        <v>899</v>
      </c>
      <c r="C341" t="s">
        <v>2134</v>
      </c>
      <c r="D341" t="s">
        <v>313</v>
      </c>
      <c r="E341" t="s">
        <v>2057</v>
      </c>
      <c r="F341" t="s">
        <v>2135</v>
      </c>
      <c r="G341"/>
      <c r="H341" t="s">
        <v>2136</v>
      </c>
      <c r="I341" t="s">
        <v>2060</v>
      </c>
      <c r="J341" t="s">
        <v>2137</v>
      </c>
      <c r="K341" s="182" t="str">
        <f t="shared" si="8"/>
        <v>EXT</v>
      </c>
    </row>
    <row r="342" spans="1:11" x14ac:dyDescent="0.2">
      <c r="A342" t="s">
        <v>440</v>
      </c>
      <c r="B342" t="s">
        <v>899</v>
      </c>
      <c r="C342" t="s">
        <v>2138</v>
      </c>
      <c r="D342" t="s">
        <v>313</v>
      </c>
      <c r="E342" t="s">
        <v>2057</v>
      </c>
      <c r="F342" t="s">
        <v>2139</v>
      </c>
      <c r="G342"/>
      <c r="H342" t="s">
        <v>2140</v>
      </c>
      <c r="I342" t="s">
        <v>2141</v>
      </c>
      <c r="J342" t="s">
        <v>2121</v>
      </c>
      <c r="K342" s="182" t="str">
        <f t="shared" si="8"/>
        <v>EXT</v>
      </c>
    </row>
    <row r="343" spans="1:11" x14ac:dyDescent="0.2">
      <c r="A343" t="s">
        <v>440</v>
      </c>
      <c r="B343" t="s">
        <v>899</v>
      </c>
      <c r="C343" t="s">
        <v>2142</v>
      </c>
      <c r="D343" t="s">
        <v>313</v>
      </c>
      <c r="E343" t="s">
        <v>2057</v>
      </c>
      <c r="F343" t="s">
        <v>2143</v>
      </c>
      <c r="G343"/>
      <c r="H343" t="s">
        <v>2144</v>
      </c>
      <c r="I343" t="s">
        <v>2141</v>
      </c>
      <c r="J343" t="s">
        <v>2041</v>
      </c>
      <c r="K343" s="182" t="str">
        <f t="shared" si="8"/>
        <v>EXT</v>
      </c>
    </row>
    <row r="344" spans="1:11" x14ac:dyDescent="0.2">
      <c r="A344" t="s">
        <v>440</v>
      </c>
      <c r="B344" t="s">
        <v>899</v>
      </c>
      <c r="C344" t="s">
        <v>2145</v>
      </c>
      <c r="D344" t="s">
        <v>313</v>
      </c>
      <c r="E344" t="s">
        <v>2030</v>
      </c>
      <c r="F344" t="s">
        <v>2146</v>
      </c>
      <c r="G344"/>
      <c r="H344" t="s">
        <v>2147</v>
      </c>
      <c r="I344" t="s">
        <v>2148</v>
      </c>
      <c r="J344" t="s">
        <v>2149</v>
      </c>
      <c r="K344" s="182" t="str">
        <f t="shared" si="8"/>
        <v>EXT</v>
      </c>
    </row>
    <row r="345" spans="1:11" x14ac:dyDescent="0.2">
      <c r="A345" t="s">
        <v>440</v>
      </c>
      <c r="B345" t="s">
        <v>899</v>
      </c>
      <c r="C345" t="s">
        <v>2150</v>
      </c>
      <c r="D345" t="s">
        <v>313</v>
      </c>
      <c r="E345" t="s">
        <v>2117</v>
      </c>
      <c r="F345" t="s">
        <v>2151</v>
      </c>
      <c r="G345"/>
      <c r="H345" t="s">
        <v>2152</v>
      </c>
      <c r="I345" t="s">
        <v>2153</v>
      </c>
      <c r="J345" t="s">
        <v>2121</v>
      </c>
      <c r="K345" s="182" t="str">
        <f t="shared" si="8"/>
        <v>EXT</v>
      </c>
    </row>
    <row r="346" spans="1:11" x14ac:dyDescent="0.2">
      <c r="A346" t="s">
        <v>440</v>
      </c>
      <c r="B346" t="s">
        <v>899</v>
      </c>
      <c r="C346" t="s">
        <v>2154</v>
      </c>
      <c r="D346" t="s">
        <v>313</v>
      </c>
      <c r="E346" t="s">
        <v>2117</v>
      </c>
      <c r="F346" t="s">
        <v>2155</v>
      </c>
      <c r="G346"/>
      <c r="H346" t="s">
        <v>2156</v>
      </c>
      <c r="I346" t="s">
        <v>2120</v>
      </c>
      <c r="J346" t="s">
        <v>2121</v>
      </c>
      <c r="K346" s="182" t="str">
        <f t="shared" si="8"/>
        <v>EXT</v>
      </c>
    </row>
    <row r="347" spans="1:11" x14ac:dyDescent="0.2">
      <c r="A347" t="s">
        <v>440</v>
      </c>
      <c r="B347" t="s">
        <v>899</v>
      </c>
      <c r="C347" t="s">
        <v>2157</v>
      </c>
      <c r="D347" t="s">
        <v>313</v>
      </c>
      <c r="E347" t="s">
        <v>2117</v>
      </c>
      <c r="F347" t="s">
        <v>2158</v>
      </c>
      <c r="G347"/>
      <c r="H347" t="s">
        <v>2159</v>
      </c>
      <c r="I347" t="s">
        <v>2120</v>
      </c>
      <c r="J347" t="s">
        <v>2160</v>
      </c>
      <c r="K347" s="182" t="str">
        <f t="shared" si="8"/>
        <v>EXT</v>
      </c>
    </row>
    <row r="348" spans="1:11" x14ac:dyDescent="0.2">
      <c r="A348" t="s">
        <v>440</v>
      </c>
      <c r="B348" t="s">
        <v>899</v>
      </c>
      <c r="C348" t="s">
        <v>2161</v>
      </c>
      <c r="D348" t="s">
        <v>313</v>
      </c>
      <c r="E348" t="s">
        <v>2162</v>
      </c>
      <c r="F348" t="s">
        <v>2163</v>
      </c>
      <c r="G348"/>
      <c r="H348" t="s">
        <v>2164</v>
      </c>
      <c r="I348" t="s">
        <v>2120</v>
      </c>
      <c r="J348" t="s">
        <v>2041</v>
      </c>
      <c r="K348" s="182" t="str">
        <f t="shared" ref="K348:K414" si="10">IF(E348="EMODnet Physics", "INT", "EXT")</f>
        <v>EXT</v>
      </c>
    </row>
    <row r="349" spans="1:11" x14ac:dyDescent="0.2">
      <c r="A349" t="s">
        <v>440</v>
      </c>
      <c r="B349" t="s">
        <v>899</v>
      </c>
      <c r="C349" t="s">
        <v>2165</v>
      </c>
      <c r="D349" t="s">
        <v>313</v>
      </c>
      <c r="E349" t="s">
        <v>2166</v>
      </c>
      <c r="F349" t="s">
        <v>2167</v>
      </c>
      <c r="G349"/>
      <c r="H349" t="s">
        <v>2168</v>
      </c>
      <c r="I349" t="s">
        <v>2169</v>
      </c>
      <c r="J349" t="s">
        <v>2121</v>
      </c>
      <c r="K349" s="182" t="str">
        <f t="shared" si="10"/>
        <v>EXT</v>
      </c>
    </row>
    <row r="350" spans="1:11" x14ac:dyDescent="0.2">
      <c r="A350" t="s">
        <v>440</v>
      </c>
      <c r="B350" t="s">
        <v>899</v>
      </c>
      <c r="C350" t="s">
        <v>2170</v>
      </c>
      <c r="D350" t="s">
        <v>313</v>
      </c>
      <c r="E350" t="s">
        <v>2166</v>
      </c>
      <c r="F350" t="s">
        <v>2171</v>
      </c>
      <c r="G350"/>
      <c r="H350" t="s">
        <v>2172</v>
      </c>
      <c r="I350" t="s">
        <v>2173</v>
      </c>
      <c r="J350" t="s">
        <v>2174</v>
      </c>
      <c r="K350" s="182" t="str">
        <f t="shared" si="10"/>
        <v>EXT</v>
      </c>
    </row>
    <row r="351" spans="1:11" x14ac:dyDescent="0.2">
      <c r="A351" t="s">
        <v>440</v>
      </c>
      <c r="B351" t="s">
        <v>899</v>
      </c>
      <c r="C351" t="s">
        <v>2175</v>
      </c>
      <c r="D351" t="s">
        <v>313</v>
      </c>
      <c r="E351" t="s">
        <v>2176</v>
      </c>
      <c r="F351" t="s">
        <v>2177</v>
      </c>
      <c r="G351"/>
      <c r="H351" t="s">
        <v>2178</v>
      </c>
      <c r="I351" t="s">
        <v>2173</v>
      </c>
      <c r="J351" t="s">
        <v>2041</v>
      </c>
      <c r="K351" s="182" t="str">
        <f t="shared" si="10"/>
        <v>EXT</v>
      </c>
    </row>
    <row r="352" spans="1:11" x14ac:dyDescent="0.2">
      <c r="A352" t="s">
        <v>440</v>
      </c>
      <c r="B352" t="s">
        <v>899</v>
      </c>
      <c r="C352" t="s">
        <v>2179</v>
      </c>
      <c r="D352" t="s">
        <v>313</v>
      </c>
      <c r="E352" t="s">
        <v>2166</v>
      </c>
      <c r="F352" t="s">
        <v>2180</v>
      </c>
      <c r="G352"/>
      <c r="H352" t="s">
        <v>2181</v>
      </c>
      <c r="I352" t="s">
        <v>2182</v>
      </c>
      <c r="J352" t="s">
        <v>2183</v>
      </c>
      <c r="K352" s="182" t="str">
        <f t="shared" si="10"/>
        <v>EXT</v>
      </c>
    </row>
    <row r="353" spans="1:11" x14ac:dyDescent="0.2">
      <c r="A353" t="s">
        <v>440</v>
      </c>
      <c r="B353" t="s">
        <v>899</v>
      </c>
      <c r="C353" t="s">
        <v>2184</v>
      </c>
      <c r="D353" t="s">
        <v>313</v>
      </c>
      <c r="E353" t="s">
        <v>2185</v>
      </c>
      <c r="F353" t="s">
        <v>2186</v>
      </c>
      <c r="G353"/>
      <c r="H353" t="s">
        <v>2187</v>
      </c>
      <c r="I353" t="s">
        <v>2188</v>
      </c>
      <c r="J353" t="s">
        <v>2041</v>
      </c>
      <c r="K353" s="182" t="str">
        <f t="shared" si="10"/>
        <v>EXT</v>
      </c>
    </row>
    <row r="354" spans="1:11" x14ac:dyDescent="0.2">
      <c r="A354" t="s">
        <v>440</v>
      </c>
      <c r="B354" t="s">
        <v>899</v>
      </c>
      <c r="C354" t="s">
        <v>2189</v>
      </c>
      <c r="D354" t="s">
        <v>313</v>
      </c>
      <c r="E354" t="s">
        <v>2190</v>
      </c>
      <c r="F354" t="s">
        <v>2191</v>
      </c>
      <c r="G354"/>
      <c r="H354" t="s">
        <v>2192</v>
      </c>
      <c r="I354" t="s">
        <v>2193</v>
      </c>
      <c r="J354" t="s">
        <v>2041</v>
      </c>
      <c r="K354" s="182" t="str">
        <f t="shared" si="10"/>
        <v>EXT</v>
      </c>
    </row>
    <row r="355" spans="1:11" x14ac:dyDescent="0.2">
      <c r="A355" t="s">
        <v>440</v>
      </c>
      <c r="B355" t="s">
        <v>899</v>
      </c>
      <c r="C355" t="s">
        <v>2194</v>
      </c>
      <c r="D355" t="s">
        <v>313</v>
      </c>
      <c r="E355" t="s">
        <v>2195</v>
      </c>
      <c r="F355" t="s">
        <v>2196</v>
      </c>
      <c r="G355"/>
      <c r="H355" t="s">
        <v>2197</v>
      </c>
      <c r="I355" t="s">
        <v>2198</v>
      </c>
      <c r="J355" t="s">
        <v>2041</v>
      </c>
      <c r="K355" s="182" t="str">
        <f t="shared" si="10"/>
        <v>EXT</v>
      </c>
    </row>
    <row r="356" spans="1:11" x14ac:dyDescent="0.2">
      <c r="A356" t="s">
        <v>440</v>
      </c>
      <c r="B356" t="s">
        <v>899</v>
      </c>
      <c r="C356" t="s">
        <v>2199</v>
      </c>
      <c r="D356" t="s">
        <v>313</v>
      </c>
      <c r="E356" t="s">
        <v>2200</v>
      </c>
      <c r="F356" t="s">
        <v>2201</v>
      </c>
      <c r="G356"/>
      <c r="H356" t="s">
        <v>2202</v>
      </c>
      <c r="I356" t="s">
        <v>2203</v>
      </c>
      <c r="J356" t="s">
        <v>2041</v>
      </c>
      <c r="K356" s="182" t="str">
        <f t="shared" si="10"/>
        <v>EXT</v>
      </c>
    </row>
    <row r="357" spans="1:11" x14ac:dyDescent="0.2">
      <c r="A357" t="s">
        <v>440</v>
      </c>
      <c r="B357" t="s">
        <v>899</v>
      </c>
      <c r="C357" t="s">
        <v>2204</v>
      </c>
      <c r="D357" t="s">
        <v>313</v>
      </c>
      <c r="E357" t="s">
        <v>2205</v>
      </c>
      <c r="F357" t="s">
        <v>2206</v>
      </c>
      <c r="G357"/>
      <c r="H357" t="s">
        <v>2207</v>
      </c>
      <c r="I357" t="s">
        <v>2208</v>
      </c>
      <c r="J357" t="s">
        <v>2041</v>
      </c>
      <c r="K357" s="182" t="str">
        <f t="shared" si="10"/>
        <v>EXT</v>
      </c>
    </row>
    <row r="358" spans="1:11" x14ac:dyDescent="0.2">
      <c r="A358" t="s">
        <v>440</v>
      </c>
      <c r="B358" t="s">
        <v>899</v>
      </c>
      <c r="C358" t="s">
        <v>2209</v>
      </c>
      <c r="D358" t="s">
        <v>313</v>
      </c>
      <c r="E358" t="s">
        <v>2020</v>
      </c>
      <c r="F358" t="s">
        <v>2025</v>
      </c>
      <c r="G358"/>
      <c r="H358" t="s">
        <v>2026</v>
      </c>
      <c r="I358" t="s">
        <v>2027</v>
      </c>
      <c r="J358" t="s">
        <v>2210</v>
      </c>
      <c r="K358" s="182" t="str">
        <f t="shared" si="10"/>
        <v>EXT</v>
      </c>
    </row>
    <row r="359" spans="1:11" x14ac:dyDescent="0.2">
      <c r="A359" t="s">
        <v>440</v>
      </c>
      <c r="B359" t="s">
        <v>899</v>
      </c>
      <c r="C359" t="s">
        <v>2211</v>
      </c>
      <c r="D359" t="s">
        <v>313</v>
      </c>
      <c r="E359" t="s">
        <v>2030</v>
      </c>
      <c r="F359" t="s">
        <v>2039</v>
      </c>
      <c r="G359"/>
      <c r="H359" t="s">
        <v>2040</v>
      </c>
      <c r="I359" t="s">
        <v>2033</v>
      </c>
      <c r="J359" t="s">
        <v>2212</v>
      </c>
      <c r="K359" s="182" t="str">
        <f t="shared" si="10"/>
        <v>EXT</v>
      </c>
    </row>
    <row r="360" spans="1:11" x14ac:dyDescent="0.2">
      <c r="A360" t="s">
        <v>440</v>
      </c>
      <c r="B360" t="s">
        <v>899</v>
      </c>
      <c r="C360" t="s">
        <v>2213</v>
      </c>
      <c r="D360" t="s">
        <v>313</v>
      </c>
      <c r="E360" t="s">
        <v>2043</v>
      </c>
      <c r="F360" t="s">
        <v>2053</v>
      </c>
      <c r="G360"/>
      <c r="H360" t="s">
        <v>2054</v>
      </c>
      <c r="I360" t="s">
        <v>2046</v>
      </c>
      <c r="J360" t="s">
        <v>2214</v>
      </c>
      <c r="K360" s="182" t="str">
        <f t="shared" si="10"/>
        <v>EXT</v>
      </c>
    </row>
    <row r="361" spans="1:11" x14ac:dyDescent="0.2">
      <c r="A361" t="s">
        <v>440</v>
      </c>
      <c r="B361" t="s">
        <v>899</v>
      </c>
      <c r="C361" t="s">
        <v>2215</v>
      </c>
      <c r="D361" t="s">
        <v>313</v>
      </c>
      <c r="E361" t="s">
        <v>2057</v>
      </c>
      <c r="F361" t="s">
        <v>2062</v>
      </c>
      <c r="G361"/>
      <c r="H361" t="s">
        <v>2063</v>
      </c>
      <c r="I361" t="s">
        <v>2064</v>
      </c>
      <c r="J361" t="s">
        <v>2216</v>
      </c>
      <c r="K361" s="182" t="str">
        <f t="shared" si="10"/>
        <v>EXT</v>
      </c>
    </row>
    <row r="362" spans="1:11" x14ac:dyDescent="0.2">
      <c r="A362" t="s">
        <v>440</v>
      </c>
      <c r="B362" t="s">
        <v>899</v>
      </c>
      <c r="C362" t="s">
        <v>2217</v>
      </c>
      <c r="D362" t="s">
        <v>313</v>
      </c>
      <c r="E362" t="s">
        <v>2077</v>
      </c>
      <c r="F362" t="s">
        <v>2078</v>
      </c>
      <c r="G362"/>
      <c r="H362" t="s">
        <v>2079</v>
      </c>
      <c r="I362" t="s">
        <v>2069</v>
      </c>
      <c r="J362" t="s">
        <v>2218</v>
      </c>
      <c r="K362" s="182" t="str">
        <f t="shared" si="10"/>
        <v>EXT</v>
      </c>
    </row>
    <row r="363" spans="1:11" x14ac:dyDescent="0.2">
      <c r="A363" t="s">
        <v>440</v>
      </c>
      <c r="B363" t="s">
        <v>899</v>
      </c>
      <c r="C363" t="s">
        <v>2219</v>
      </c>
      <c r="D363" t="s">
        <v>313</v>
      </c>
      <c r="E363" t="s">
        <v>2030</v>
      </c>
      <c r="F363" t="s">
        <v>2101</v>
      </c>
      <c r="G363"/>
      <c r="H363" t="s">
        <v>2102</v>
      </c>
      <c r="I363" t="s">
        <v>2033</v>
      </c>
      <c r="J363" t="s">
        <v>2220</v>
      </c>
      <c r="K363" s="182" t="str">
        <f t="shared" si="10"/>
        <v>EXT</v>
      </c>
    </row>
    <row r="364" spans="1:11" x14ac:dyDescent="0.2">
      <c r="A364" t="s">
        <v>440</v>
      </c>
      <c r="B364" t="s">
        <v>899</v>
      </c>
      <c r="C364" t="s">
        <v>2221</v>
      </c>
      <c r="D364" t="s">
        <v>313</v>
      </c>
      <c r="E364" t="s">
        <v>2105</v>
      </c>
      <c r="F364" t="s">
        <v>2114</v>
      </c>
      <c r="G364"/>
      <c r="H364" t="s">
        <v>2115</v>
      </c>
      <c r="I364" t="s">
        <v>2108</v>
      </c>
      <c r="J364" t="s">
        <v>2222</v>
      </c>
      <c r="K364" s="182" t="str">
        <f t="shared" si="10"/>
        <v>EXT</v>
      </c>
    </row>
    <row r="365" spans="1:11" x14ac:dyDescent="0.2">
      <c r="A365" t="s">
        <v>440</v>
      </c>
      <c r="B365" t="s">
        <v>899</v>
      </c>
      <c r="C365" t="s">
        <v>2223</v>
      </c>
      <c r="D365" t="s">
        <v>313</v>
      </c>
      <c r="E365" t="s">
        <v>2117</v>
      </c>
      <c r="F365" t="s">
        <v>2126</v>
      </c>
      <c r="G365"/>
      <c r="H365" t="s">
        <v>2127</v>
      </c>
      <c r="I365" t="s">
        <v>2120</v>
      </c>
      <c r="J365" t="s">
        <v>2224</v>
      </c>
      <c r="K365" s="182" t="str">
        <f t="shared" si="10"/>
        <v>EXT</v>
      </c>
    </row>
    <row r="366" spans="1:11" x14ac:dyDescent="0.2">
      <c r="A366" t="s">
        <v>440</v>
      </c>
      <c r="B366" t="s">
        <v>899</v>
      </c>
      <c r="C366" t="s">
        <v>2225</v>
      </c>
      <c r="D366" t="s">
        <v>313</v>
      </c>
      <c r="E366" t="s">
        <v>2129</v>
      </c>
      <c r="F366" t="s">
        <v>2130</v>
      </c>
      <c r="G366"/>
      <c r="H366" t="s">
        <v>2131</v>
      </c>
      <c r="I366" t="s">
        <v>2132</v>
      </c>
      <c r="J366" t="s">
        <v>2133</v>
      </c>
      <c r="K366" s="182" t="str">
        <f t="shared" si="10"/>
        <v>EXT</v>
      </c>
    </row>
    <row r="367" spans="1:11" x14ac:dyDescent="0.2">
      <c r="A367" t="s">
        <v>440</v>
      </c>
      <c r="B367" t="s">
        <v>899</v>
      </c>
      <c r="C367" t="s">
        <v>2226</v>
      </c>
      <c r="D367" t="s">
        <v>313</v>
      </c>
      <c r="E367" t="s">
        <v>2227</v>
      </c>
      <c r="F367" t="s">
        <v>2228</v>
      </c>
      <c r="G367"/>
      <c r="H367" t="s">
        <v>2229</v>
      </c>
      <c r="I367" t="s">
        <v>1971</v>
      </c>
      <c r="J367" t="s">
        <v>2230</v>
      </c>
      <c r="K367" s="182" t="str">
        <f t="shared" si="10"/>
        <v>EXT</v>
      </c>
    </row>
    <row r="368" spans="1:11" x14ac:dyDescent="0.2">
      <c r="A368" t="s">
        <v>440</v>
      </c>
      <c r="B368" t="s">
        <v>899</v>
      </c>
      <c r="C368" t="s">
        <v>2231</v>
      </c>
      <c r="D368" t="s">
        <v>313</v>
      </c>
      <c r="E368" t="s">
        <v>2232</v>
      </c>
      <c r="F368" t="s">
        <v>2233</v>
      </c>
      <c r="G368"/>
      <c r="H368" t="s">
        <v>2234</v>
      </c>
      <c r="I368" t="s">
        <v>2235</v>
      </c>
      <c r="J368" t="s">
        <v>2236</v>
      </c>
      <c r="K368" s="182" t="str">
        <f t="shared" si="10"/>
        <v>EXT</v>
      </c>
    </row>
    <row r="369" spans="1:11" x14ac:dyDescent="0.2">
      <c r="A369" t="s">
        <v>440</v>
      </c>
      <c r="B369" t="s">
        <v>899</v>
      </c>
      <c r="C369" t="s">
        <v>2237</v>
      </c>
      <c r="D369" t="s">
        <v>313</v>
      </c>
      <c r="E369" t="s">
        <v>2057</v>
      </c>
      <c r="F369" t="s">
        <v>2143</v>
      </c>
      <c r="G369"/>
      <c r="H369" t="s">
        <v>2144</v>
      </c>
      <c r="I369" t="s">
        <v>2141</v>
      </c>
      <c r="J369" t="s">
        <v>2230</v>
      </c>
      <c r="K369" s="182" t="str">
        <f t="shared" si="10"/>
        <v>EXT</v>
      </c>
    </row>
    <row r="370" spans="1:11" x14ac:dyDescent="0.2">
      <c r="A370" t="s">
        <v>440</v>
      </c>
      <c r="B370" t="s">
        <v>899</v>
      </c>
      <c r="C370" t="s">
        <v>2238</v>
      </c>
      <c r="D370" t="s">
        <v>313</v>
      </c>
      <c r="E370" t="s">
        <v>2162</v>
      </c>
      <c r="F370" t="s">
        <v>2163</v>
      </c>
      <c r="G370"/>
      <c r="H370" t="s">
        <v>2164</v>
      </c>
      <c r="I370" t="s">
        <v>2120</v>
      </c>
      <c r="J370" t="s">
        <v>2239</v>
      </c>
      <c r="K370" s="182" t="str">
        <f t="shared" si="10"/>
        <v>EXT</v>
      </c>
    </row>
    <row r="371" spans="1:11" x14ac:dyDescent="0.2">
      <c r="A371" t="s">
        <v>440</v>
      </c>
      <c r="B371" t="s">
        <v>899</v>
      </c>
      <c r="C371" t="s">
        <v>2240</v>
      </c>
      <c r="D371" t="s">
        <v>313</v>
      </c>
      <c r="E371" t="s">
        <v>2176</v>
      </c>
      <c r="F371" t="s">
        <v>2177</v>
      </c>
      <c r="G371"/>
      <c r="H371" t="s">
        <v>2178</v>
      </c>
      <c r="I371" t="s">
        <v>2173</v>
      </c>
      <c r="J371" t="s">
        <v>2241</v>
      </c>
      <c r="K371" s="182" t="str">
        <f t="shared" si="10"/>
        <v>EXT</v>
      </c>
    </row>
    <row r="372" spans="1:11" x14ac:dyDescent="0.2">
      <c r="A372" t="s">
        <v>440</v>
      </c>
      <c r="B372" t="s">
        <v>899</v>
      </c>
      <c r="C372" t="s">
        <v>2242</v>
      </c>
      <c r="D372" t="s">
        <v>313</v>
      </c>
      <c r="E372" t="s">
        <v>2185</v>
      </c>
      <c r="F372" t="s">
        <v>2186</v>
      </c>
      <c r="G372"/>
      <c r="H372" t="s">
        <v>2187</v>
      </c>
      <c r="I372" t="s">
        <v>2188</v>
      </c>
      <c r="J372" t="s">
        <v>2243</v>
      </c>
      <c r="K372" s="182" t="str">
        <f t="shared" si="10"/>
        <v>EXT</v>
      </c>
    </row>
    <row r="373" spans="1:11" x14ac:dyDescent="0.2">
      <c r="A373" t="s">
        <v>440</v>
      </c>
      <c r="B373" t="s">
        <v>899</v>
      </c>
      <c r="C373" t="s">
        <v>2244</v>
      </c>
      <c r="D373" t="s">
        <v>313</v>
      </c>
      <c r="E373" t="s">
        <v>2190</v>
      </c>
      <c r="F373" t="s">
        <v>2191</v>
      </c>
      <c r="G373"/>
      <c r="H373" t="s">
        <v>2192</v>
      </c>
      <c r="I373" t="s">
        <v>2193</v>
      </c>
      <c r="J373" t="s">
        <v>2241</v>
      </c>
      <c r="K373" s="182" t="str">
        <f t="shared" si="10"/>
        <v>EXT</v>
      </c>
    </row>
    <row r="374" spans="1:11" x14ac:dyDescent="0.2">
      <c r="A374" t="s">
        <v>440</v>
      </c>
      <c r="B374" t="s">
        <v>899</v>
      </c>
      <c r="C374" t="s">
        <v>2245</v>
      </c>
      <c r="D374" t="s">
        <v>313</v>
      </c>
      <c r="E374" t="s">
        <v>2195</v>
      </c>
      <c r="F374" t="s">
        <v>2196</v>
      </c>
      <c r="G374"/>
      <c r="H374" t="s">
        <v>2197</v>
      </c>
      <c r="I374" t="s">
        <v>2198</v>
      </c>
      <c r="J374" t="s">
        <v>2246</v>
      </c>
      <c r="K374" s="182" t="str">
        <f t="shared" si="10"/>
        <v>EXT</v>
      </c>
    </row>
    <row r="375" spans="1:11" x14ac:dyDescent="0.2">
      <c r="A375" t="s">
        <v>440</v>
      </c>
      <c r="B375" t="s">
        <v>899</v>
      </c>
      <c r="C375" t="s">
        <v>2247</v>
      </c>
      <c r="D375" t="s">
        <v>313</v>
      </c>
      <c r="E375" t="s">
        <v>2200</v>
      </c>
      <c r="F375" t="s">
        <v>2201</v>
      </c>
      <c r="G375"/>
      <c r="H375" t="s">
        <v>2202</v>
      </c>
      <c r="I375" t="s">
        <v>2203</v>
      </c>
      <c r="J375" t="s">
        <v>2248</v>
      </c>
      <c r="K375" s="182" t="str">
        <f t="shared" si="10"/>
        <v>EXT</v>
      </c>
    </row>
    <row r="376" spans="1:11" x14ac:dyDescent="0.2">
      <c r="A376" t="s">
        <v>440</v>
      </c>
      <c r="B376" t="s">
        <v>899</v>
      </c>
      <c r="C376" t="s">
        <v>2249</v>
      </c>
      <c r="D376" t="s">
        <v>313</v>
      </c>
      <c r="E376" t="s">
        <v>2205</v>
      </c>
      <c r="F376" t="s">
        <v>2206</v>
      </c>
      <c r="G376"/>
      <c r="H376" t="s">
        <v>2207</v>
      </c>
      <c r="I376" t="s">
        <v>2208</v>
      </c>
      <c r="J376" t="s">
        <v>2250</v>
      </c>
      <c r="K376" s="182" t="str">
        <f t="shared" si="10"/>
        <v>EXT</v>
      </c>
    </row>
    <row r="377" spans="1:11" x14ac:dyDescent="0.2">
      <c r="A377" t="s">
        <v>440</v>
      </c>
      <c r="B377" t="s">
        <v>899</v>
      </c>
      <c r="C377" t="s">
        <v>2251</v>
      </c>
      <c r="D377" t="s">
        <v>313</v>
      </c>
      <c r="E377" t="s">
        <v>2252</v>
      </c>
      <c r="F377" t="s">
        <v>2253</v>
      </c>
      <c r="G377"/>
      <c r="H377" t="s">
        <v>2254</v>
      </c>
      <c r="I377" t="s">
        <v>2255</v>
      </c>
      <c r="J377" t="s">
        <v>2256</v>
      </c>
      <c r="K377" s="182" t="str">
        <f t="shared" si="10"/>
        <v>EXT</v>
      </c>
    </row>
    <row r="378" spans="1:11" x14ac:dyDescent="0.2">
      <c r="A378" t="s">
        <v>440</v>
      </c>
      <c r="B378" t="s">
        <v>611</v>
      </c>
      <c r="C378" t="s">
        <v>2257</v>
      </c>
      <c r="D378" t="s">
        <v>313</v>
      </c>
      <c r="E378" t="s">
        <v>2258</v>
      </c>
      <c r="F378" t="s">
        <v>2257</v>
      </c>
      <c r="G378" t="s">
        <v>2259</v>
      </c>
      <c r="H378" t="s">
        <v>2257</v>
      </c>
      <c r="I378" t="s">
        <v>2260</v>
      </c>
      <c r="J378" t="s">
        <v>2261</v>
      </c>
      <c r="K378" s="182" t="str">
        <f t="shared" si="10"/>
        <v>EXT</v>
      </c>
    </row>
    <row r="379" spans="1:11" x14ac:dyDescent="0.2">
      <c r="A379" t="s">
        <v>440</v>
      </c>
      <c r="B379" t="s">
        <v>611</v>
      </c>
      <c r="C379" t="s">
        <v>2262</v>
      </c>
      <c r="D379" t="s">
        <v>313</v>
      </c>
      <c r="E379" t="s">
        <v>2258</v>
      </c>
      <c r="F379" t="s">
        <v>2262</v>
      </c>
      <c r="G379" t="s">
        <v>2263</v>
      </c>
      <c r="H379" t="s">
        <v>2262</v>
      </c>
      <c r="I379" t="s">
        <v>2264</v>
      </c>
      <c r="J379" t="s">
        <v>2265</v>
      </c>
      <c r="K379" s="182" t="str">
        <f t="shared" si="10"/>
        <v>EXT</v>
      </c>
    </row>
    <row r="380" spans="1:11" x14ac:dyDescent="0.2">
      <c r="A380" t="s">
        <v>440</v>
      </c>
      <c r="B380" t="s">
        <v>447</v>
      </c>
      <c r="C380" t="s">
        <v>2266</v>
      </c>
      <c r="D380" t="s">
        <v>313</v>
      </c>
      <c r="E380" t="s">
        <v>2258</v>
      </c>
      <c r="F380" t="s">
        <v>2266</v>
      </c>
      <c r="G380" t="s">
        <v>2267</v>
      </c>
      <c r="H380" t="s">
        <v>2266</v>
      </c>
      <c r="I380" t="s">
        <v>2268</v>
      </c>
      <c r="J380" t="s">
        <v>2269</v>
      </c>
      <c r="K380" s="182" t="str">
        <f t="shared" si="10"/>
        <v>EXT</v>
      </c>
    </row>
    <row r="381" spans="1:11" x14ac:dyDescent="0.2">
      <c r="A381" t="s">
        <v>440</v>
      </c>
      <c r="B381" t="s">
        <v>1428</v>
      </c>
      <c r="C381" t="s">
        <v>2270</v>
      </c>
      <c r="D381" t="s">
        <v>313</v>
      </c>
      <c r="E381" t="s">
        <v>2271</v>
      </c>
      <c r="F381" t="s">
        <v>2272</v>
      </c>
      <c r="G381"/>
      <c r="H381" t="s">
        <v>2273</v>
      </c>
      <c r="I381" t="s">
        <v>2274</v>
      </c>
      <c r="J381" t="s">
        <v>2275</v>
      </c>
      <c r="K381" s="182" t="str">
        <f t="shared" si="10"/>
        <v>EXT</v>
      </c>
    </row>
    <row r="382" spans="1:11" customFormat="1" ht="15" x14ac:dyDescent="0.2">
      <c r="A382" t="s">
        <v>440</v>
      </c>
      <c r="B382" t="s">
        <v>1428</v>
      </c>
      <c r="C382" t="s">
        <v>2276</v>
      </c>
      <c r="D382" t="s">
        <v>313</v>
      </c>
      <c r="E382" t="s">
        <v>2277</v>
      </c>
      <c r="F382" t="s">
        <v>2278</v>
      </c>
      <c r="G382" t="s">
        <v>2279</v>
      </c>
      <c r="H382" t="s">
        <v>2280</v>
      </c>
      <c r="J382" t="s">
        <v>2278</v>
      </c>
      <c r="K382" t="s">
        <v>580</v>
      </c>
    </row>
    <row r="383" spans="1:11" customFormat="1" ht="15" x14ac:dyDescent="0.2">
      <c r="A383" t="s">
        <v>440</v>
      </c>
      <c r="B383" t="s">
        <v>1428</v>
      </c>
      <c r="C383" t="s">
        <v>2281</v>
      </c>
      <c r="D383" t="s">
        <v>313</v>
      </c>
      <c r="E383" t="s">
        <v>2277</v>
      </c>
      <c r="F383" t="s">
        <v>2282</v>
      </c>
      <c r="G383" t="s">
        <v>2283</v>
      </c>
      <c r="H383" t="s">
        <v>2284</v>
      </c>
      <c r="J383" t="s">
        <v>2282</v>
      </c>
      <c r="K383" t="s">
        <v>580</v>
      </c>
    </row>
    <row r="384" spans="1:11" customFormat="1" ht="15" x14ac:dyDescent="0.2">
      <c r="A384" t="s">
        <v>440</v>
      </c>
      <c r="B384" t="s">
        <v>1428</v>
      </c>
      <c r="C384" t="s">
        <v>2285</v>
      </c>
      <c r="D384" t="s">
        <v>313</v>
      </c>
      <c r="E384" t="s">
        <v>2277</v>
      </c>
      <c r="F384" t="s">
        <v>2286</v>
      </c>
      <c r="G384" t="s">
        <v>2287</v>
      </c>
      <c r="H384" t="s">
        <v>2288</v>
      </c>
      <c r="J384" t="s">
        <v>2286</v>
      </c>
      <c r="K384" t="s">
        <v>580</v>
      </c>
    </row>
    <row r="385" spans="1:11" x14ac:dyDescent="0.2">
      <c r="A385" t="s">
        <v>440</v>
      </c>
      <c r="B385" t="s">
        <v>441</v>
      </c>
      <c r="C385" t="s">
        <v>2289</v>
      </c>
      <c r="D385" t="s">
        <v>313</v>
      </c>
      <c r="E385" t="s">
        <v>2290</v>
      </c>
      <c r="F385" t="s">
        <v>2291</v>
      </c>
      <c r="G385" t="s">
        <v>2292</v>
      </c>
      <c r="H385" t="s">
        <v>2293</v>
      </c>
      <c r="I385"/>
      <c r="J385"/>
      <c r="K385" s="182" t="str">
        <f t="shared" si="10"/>
        <v>EXT</v>
      </c>
    </row>
    <row r="386" spans="1:11" x14ac:dyDescent="0.2">
      <c r="A386" t="s">
        <v>440</v>
      </c>
      <c r="B386" t="s">
        <v>510</v>
      </c>
      <c r="C386" t="s">
        <v>2294</v>
      </c>
      <c r="D386" t="s">
        <v>313</v>
      </c>
      <c r="E386" t="s">
        <v>2290</v>
      </c>
      <c r="F386" t="s">
        <v>2295</v>
      </c>
      <c r="G386" t="s">
        <v>2296</v>
      </c>
      <c r="H386" t="s">
        <v>2297</v>
      </c>
      <c r="I386"/>
      <c r="J386"/>
      <c r="K386" s="182" t="str">
        <f t="shared" si="10"/>
        <v>EXT</v>
      </c>
    </row>
    <row r="387" spans="1:11" x14ac:dyDescent="0.2">
      <c r="A387" t="s">
        <v>440</v>
      </c>
      <c r="B387" t="s">
        <v>899</v>
      </c>
      <c r="C387" t="s">
        <v>2298</v>
      </c>
      <c r="D387" t="s">
        <v>313</v>
      </c>
      <c r="E387" t="s">
        <v>2290</v>
      </c>
      <c r="F387" t="s">
        <v>2299</v>
      </c>
      <c r="G387" t="s">
        <v>2300</v>
      </c>
      <c r="H387" t="s">
        <v>2301</v>
      </c>
      <c r="I387"/>
      <c r="J387"/>
      <c r="K387" s="182" t="str">
        <f t="shared" si="10"/>
        <v>EXT</v>
      </c>
    </row>
    <row r="388" spans="1:11" x14ac:dyDescent="0.2">
      <c r="A388" t="s">
        <v>440</v>
      </c>
      <c r="B388" t="s">
        <v>611</v>
      </c>
      <c r="C388" t="s">
        <v>2302</v>
      </c>
      <c r="D388" t="s">
        <v>313</v>
      </c>
      <c r="E388" t="s">
        <v>2290</v>
      </c>
      <c r="F388" t="s">
        <v>2303</v>
      </c>
      <c r="G388" t="s">
        <v>2304</v>
      </c>
      <c r="H388" t="s">
        <v>2305</v>
      </c>
      <c r="I388"/>
      <c r="J388"/>
      <c r="K388" s="182" t="str">
        <f t="shared" si="10"/>
        <v>EXT</v>
      </c>
    </row>
    <row r="389" spans="1:11" x14ac:dyDescent="0.2">
      <c r="A389" t="s">
        <v>440</v>
      </c>
      <c r="B389" t="s">
        <v>611</v>
      </c>
      <c r="C389" t="s">
        <v>2306</v>
      </c>
      <c r="D389" t="s">
        <v>313</v>
      </c>
      <c r="E389" t="s">
        <v>2307</v>
      </c>
      <c r="F389" t="s">
        <v>2308</v>
      </c>
      <c r="G389"/>
      <c r="H389" t="s">
        <v>2309</v>
      </c>
      <c r="I389" t="s">
        <v>2310</v>
      </c>
      <c r="J389" t="s">
        <v>2311</v>
      </c>
      <c r="K389" s="182" t="str">
        <f t="shared" si="10"/>
        <v>EXT</v>
      </c>
    </row>
    <row r="390" spans="1:11" x14ac:dyDescent="0.2">
      <c r="A390" t="s">
        <v>440</v>
      </c>
      <c r="B390" t="s">
        <v>611</v>
      </c>
      <c r="C390" t="s">
        <v>2312</v>
      </c>
      <c r="D390" t="s">
        <v>313</v>
      </c>
      <c r="E390" t="s">
        <v>2307</v>
      </c>
      <c r="F390" t="s">
        <v>2313</v>
      </c>
      <c r="G390"/>
      <c r="H390" t="s">
        <v>2309</v>
      </c>
      <c r="I390" t="s">
        <v>456</v>
      </c>
      <c r="J390" t="s">
        <v>457</v>
      </c>
      <c r="K390" s="182" t="str">
        <f t="shared" si="10"/>
        <v>EXT</v>
      </c>
    </row>
    <row r="391" spans="1:11" x14ac:dyDescent="0.2">
      <c r="A391" t="s">
        <v>440</v>
      </c>
      <c r="B391" t="s">
        <v>611</v>
      </c>
      <c r="C391" t="s">
        <v>2314</v>
      </c>
      <c r="D391" t="s">
        <v>313</v>
      </c>
      <c r="E391" t="s">
        <v>2307</v>
      </c>
      <c r="F391" t="s">
        <v>2315</v>
      </c>
      <c r="G391"/>
      <c r="H391" t="s">
        <v>2309</v>
      </c>
      <c r="I391" t="s">
        <v>2316</v>
      </c>
      <c r="J391" t="s">
        <v>2317</v>
      </c>
      <c r="K391" s="182" t="str">
        <f t="shared" si="10"/>
        <v>EXT</v>
      </c>
    </row>
    <row r="392" spans="1:11" x14ac:dyDescent="0.2">
      <c r="A392" t="s">
        <v>440</v>
      </c>
      <c r="B392" t="s">
        <v>611</v>
      </c>
      <c r="C392" t="s">
        <v>2318</v>
      </c>
      <c r="D392" t="s">
        <v>313</v>
      </c>
      <c r="E392" t="s">
        <v>2307</v>
      </c>
      <c r="F392" t="s">
        <v>2319</v>
      </c>
      <c r="G392"/>
      <c r="H392" t="s">
        <v>2309</v>
      </c>
      <c r="I392" t="s">
        <v>2320</v>
      </c>
      <c r="J392" t="s">
        <v>2321</v>
      </c>
      <c r="K392" s="182" t="str">
        <f t="shared" si="10"/>
        <v>EXT</v>
      </c>
    </row>
    <row r="393" spans="1:11" x14ac:dyDescent="0.2">
      <c r="A393" t="s">
        <v>440</v>
      </c>
      <c r="B393" t="s">
        <v>611</v>
      </c>
      <c r="C393" t="s">
        <v>2322</v>
      </c>
      <c r="D393" t="s">
        <v>313</v>
      </c>
      <c r="E393" t="s">
        <v>2307</v>
      </c>
      <c r="F393" t="s">
        <v>2323</v>
      </c>
      <c r="G393"/>
      <c r="H393" t="s">
        <v>2309</v>
      </c>
      <c r="I393" t="s">
        <v>2324</v>
      </c>
      <c r="J393" t="s">
        <v>2325</v>
      </c>
      <c r="K393" s="182" t="str">
        <f t="shared" si="10"/>
        <v>EXT</v>
      </c>
    </row>
    <row r="394" spans="1:11" x14ac:dyDescent="0.2">
      <c r="A394" t="s">
        <v>440</v>
      </c>
      <c r="B394" s="182" t="s">
        <v>510</v>
      </c>
      <c r="C394" t="s">
        <v>2326</v>
      </c>
      <c r="D394" t="s">
        <v>313</v>
      </c>
      <c r="E394" t="s">
        <v>2327</v>
      </c>
      <c r="F394" t="s">
        <v>2328</v>
      </c>
      <c r="G394" t="s">
        <v>2329</v>
      </c>
      <c r="H394" t="s">
        <v>2330</v>
      </c>
      <c r="I394"/>
      <c r="J394"/>
      <c r="K394" s="182" t="str">
        <f t="shared" si="10"/>
        <v>EXT</v>
      </c>
    </row>
    <row r="395" spans="1:11" x14ac:dyDescent="0.2">
      <c r="A395" t="s">
        <v>440</v>
      </c>
      <c r="B395" s="182" t="s">
        <v>510</v>
      </c>
      <c r="C395" t="s">
        <v>2331</v>
      </c>
      <c r="D395" t="s">
        <v>313</v>
      </c>
      <c r="E395" t="s">
        <v>2327</v>
      </c>
      <c r="F395" t="s">
        <v>2332</v>
      </c>
      <c r="G395" t="s">
        <v>2333</v>
      </c>
      <c r="H395" t="s">
        <v>2334</v>
      </c>
      <c r="I395"/>
      <c r="J395"/>
      <c r="K395" s="182" t="str">
        <f t="shared" si="10"/>
        <v>EXT</v>
      </c>
    </row>
    <row r="396" spans="1:11" x14ac:dyDescent="0.2">
      <c r="A396" t="s">
        <v>440</v>
      </c>
      <c r="B396" t="s">
        <v>1493</v>
      </c>
      <c r="C396" t="s">
        <v>2335</v>
      </c>
      <c r="D396" t="s">
        <v>313</v>
      </c>
      <c r="E396" t="s">
        <v>2327</v>
      </c>
      <c r="F396" t="s">
        <v>2336</v>
      </c>
      <c r="G396" t="s">
        <v>2337</v>
      </c>
      <c r="H396" t="s">
        <v>2338</v>
      </c>
      <c r="I396"/>
      <c r="J396"/>
      <c r="K396" s="182" t="str">
        <f t="shared" si="10"/>
        <v>EXT</v>
      </c>
    </row>
    <row r="397" spans="1:11" x14ac:dyDescent="0.2">
      <c r="A397" t="s">
        <v>440</v>
      </c>
      <c r="B397" t="s">
        <v>510</v>
      </c>
      <c r="C397" t="s">
        <v>2339</v>
      </c>
      <c r="D397" t="s">
        <v>313</v>
      </c>
      <c r="E397" t="s">
        <v>2327</v>
      </c>
      <c r="F397" t="s">
        <v>2340</v>
      </c>
      <c r="G397" t="s">
        <v>2341</v>
      </c>
      <c r="H397" t="s">
        <v>2342</v>
      </c>
      <c r="I397" t="s">
        <v>2343</v>
      </c>
      <c r="J397" t="s">
        <v>2344</v>
      </c>
      <c r="K397" s="182" t="str">
        <f t="shared" si="10"/>
        <v>EXT</v>
      </c>
    </row>
    <row r="398" spans="1:11" x14ac:dyDescent="0.2">
      <c r="A398" t="s">
        <v>440</v>
      </c>
      <c r="B398" t="s">
        <v>2345</v>
      </c>
      <c r="C398" t="s">
        <v>2346</v>
      </c>
      <c r="D398" t="s">
        <v>313</v>
      </c>
      <c r="E398" t="s">
        <v>2347</v>
      </c>
      <c r="F398" t="s">
        <v>2348</v>
      </c>
      <c r="G398" t="s">
        <v>2349</v>
      </c>
      <c r="H398" t="s">
        <v>2348</v>
      </c>
      <c r="I398"/>
      <c r="J398"/>
      <c r="K398" s="182" t="str">
        <f t="shared" si="10"/>
        <v>EXT</v>
      </c>
    </row>
    <row r="399" spans="1:11" x14ac:dyDescent="0.2">
      <c r="A399" t="s">
        <v>440</v>
      </c>
      <c r="B399" t="s">
        <v>518</v>
      </c>
      <c r="C399" t="s">
        <v>2350</v>
      </c>
      <c r="D399" t="s">
        <v>313</v>
      </c>
      <c r="E399" t="s">
        <v>582</v>
      </c>
      <c r="F399" t="s">
        <v>2351</v>
      </c>
      <c r="G399" t="s">
        <v>2352</v>
      </c>
      <c r="H399" t="s">
        <v>2353</v>
      </c>
      <c r="I399" t="s">
        <v>2354</v>
      </c>
      <c r="J399" t="s">
        <v>2355</v>
      </c>
      <c r="K399" s="182" t="str">
        <f t="shared" si="10"/>
        <v>EXT</v>
      </c>
    </row>
    <row r="400" spans="1:11" x14ac:dyDescent="0.2">
      <c r="A400" t="s">
        <v>440</v>
      </c>
      <c r="B400" t="s">
        <v>518</v>
      </c>
      <c r="C400" t="s">
        <v>2356</v>
      </c>
      <c r="D400" t="s">
        <v>313</v>
      </c>
      <c r="E400" t="s">
        <v>582</v>
      </c>
      <c r="F400" t="s">
        <v>2357</v>
      </c>
      <c r="G400" t="s">
        <v>2358</v>
      </c>
      <c r="H400" t="s">
        <v>2353</v>
      </c>
      <c r="I400" t="s">
        <v>2354</v>
      </c>
      <c r="J400" t="s">
        <v>2359</v>
      </c>
      <c r="K400" s="182" t="str">
        <f t="shared" si="10"/>
        <v>EXT</v>
      </c>
    </row>
    <row r="401" spans="1:11" x14ac:dyDescent="0.2">
      <c r="A401" t="s">
        <v>440</v>
      </c>
      <c r="B401" t="s">
        <v>518</v>
      </c>
      <c r="C401" t="s">
        <v>2360</v>
      </c>
      <c r="D401" t="s">
        <v>313</v>
      </c>
      <c r="E401" t="s">
        <v>582</v>
      </c>
      <c r="F401" t="s">
        <v>2361</v>
      </c>
      <c r="G401" t="s">
        <v>2362</v>
      </c>
      <c r="H401" t="s">
        <v>2361</v>
      </c>
      <c r="I401"/>
      <c r="J401"/>
      <c r="K401" s="182" t="str">
        <f t="shared" si="10"/>
        <v>EXT</v>
      </c>
    </row>
    <row r="402" spans="1:11" x14ac:dyDescent="0.2">
      <c r="A402" t="s">
        <v>440</v>
      </c>
      <c r="B402" t="s">
        <v>518</v>
      </c>
      <c r="C402" t="s">
        <v>2363</v>
      </c>
      <c r="D402" t="s">
        <v>313</v>
      </c>
      <c r="E402" t="s">
        <v>582</v>
      </c>
      <c r="F402" t="s">
        <v>2364</v>
      </c>
      <c r="G402" t="s">
        <v>2365</v>
      </c>
      <c r="H402" t="s">
        <v>2366</v>
      </c>
      <c r="I402"/>
      <c r="J402"/>
      <c r="K402" s="182" t="str">
        <f t="shared" si="10"/>
        <v>EXT</v>
      </c>
    </row>
    <row r="403" spans="1:11" x14ac:dyDescent="0.2">
      <c r="A403" t="s">
        <v>440</v>
      </c>
      <c r="B403" t="s">
        <v>518</v>
      </c>
      <c r="C403" t="s">
        <v>2367</v>
      </c>
      <c r="D403" t="s">
        <v>313</v>
      </c>
      <c r="E403" t="s">
        <v>582</v>
      </c>
      <c r="F403" t="s">
        <v>2368</v>
      </c>
      <c r="G403" t="s">
        <v>2369</v>
      </c>
      <c r="H403" t="s">
        <v>2353</v>
      </c>
      <c r="I403"/>
      <c r="J403"/>
      <c r="K403" s="182" t="str">
        <f t="shared" si="10"/>
        <v>EXT</v>
      </c>
    </row>
    <row r="404" spans="1:11" x14ac:dyDescent="0.2">
      <c r="A404" t="s">
        <v>440</v>
      </c>
      <c r="B404" t="s">
        <v>441</v>
      </c>
      <c r="C404" t="s">
        <v>479</v>
      </c>
      <c r="D404" t="s">
        <v>313</v>
      </c>
      <c r="E404" t="s">
        <v>480</v>
      </c>
      <c r="F404" t="s">
        <v>481</v>
      </c>
      <c r="G404"/>
      <c r="H404" t="s">
        <v>484</v>
      </c>
      <c r="I404" t="s">
        <v>482</v>
      </c>
      <c r="J404" t="s">
        <v>483</v>
      </c>
      <c r="K404" s="182" t="str">
        <f t="shared" si="10"/>
        <v>EXT</v>
      </c>
    </row>
    <row r="405" spans="1:11" x14ac:dyDescent="0.2">
      <c r="A405" t="s">
        <v>440</v>
      </c>
      <c r="B405" t="s">
        <v>441</v>
      </c>
      <c r="C405" t="s">
        <v>2370</v>
      </c>
      <c r="D405" t="s">
        <v>313</v>
      </c>
      <c r="E405" t="s">
        <v>480</v>
      </c>
      <c r="F405" t="s">
        <v>2371</v>
      </c>
      <c r="G405"/>
      <c r="H405" t="s">
        <v>484</v>
      </c>
      <c r="I405" t="s">
        <v>2372</v>
      </c>
      <c r="J405" t="s">
        <v>2373</v>
      </c>
      <c r="K405" s="182" t="str">
        <f t="shared" si="10"/>
        <v>EXT</v>
      </c>
    </row>
    <row r="406" spans="1:11" x14ac:dyDescent="0.2">
      <c r="A406" t="s">
        <v>440</v>
      </c>
      <c r="B406" t="s">
        <v>441</v>
      </c>
      <c r="C406" t="s">
        <v>2374</v>
      </c>
      <c r="D406" t="s">
        <v>313</v>
      </c>
      <c r="E406" t="s">
        <v>480</v>
      </c>
      <c r="F406" t="s">
        <v>2375</v>
      </c>
      <c r="G406"/>
      <c r="H406" t="s">
        <v>484</v>
      </c>
      <c r="I406" t="s">
        <v>482</v>
      </c>
      <c r="J406" t="s">
        <v>483</v>
      </c>
      <c r="K406" s="182" t="str">
        <f t="shared" si="10"/>
        <v>EXT</v>
      </c>
    </row>
    <row r="407" spans="1:11" x14ac:dyDescent="0.2">
      <c r="A407" t="s">
        <v>440</v>
      </c>
      <c r="B407" t="s">
        <v>441</v>
      </c>
      <c r="C407" t="s">
        <v>2376</v>
      </c>
      <c r="D407" t="s">
        <v>313</v>
      </c>
      <c r="E407" t="s">
        <v>480</v>
      </c>
      <c r="F407" t="s">
        <v>2377</v>
      </c>
      <c r="G407"/>
      <c r="H407" t="s">
        <v>484</v>
      </c>
      <c r="I407" t="s">
        <v>2378</v>
      </c>
      <c r="J407" t="s">
        <v>2379</v>
      </c>
      <c r="K407" s="182" t="str">
        <f t="shared" si="10"/>
        <v>EXT</v>
      </c>
    </row>
    <row r="408" spans="1:11" x14ac:dyDescent="0.2">
      <c r="A408" t="s">
        <v>440</v>
      </c>
      <c r="B408" t="s">
        <v>441</v>
      </c>
      <c r="C408" t="s">
        <v>2380</v>
      </c>
      <c r="D408" t="s">
        <v>313</v>
      </c>
      <c r="E408" t="s">
        <v>480</v>
      </c>
      <c r="F408" t="s">
        <v>2381</v>
      </c>
      <c r="G408"/>
      <c r="H408" t="s">
        <v>2382</v>
      </c>
      <c r="I408" t="s">
        <v>482</v>
      </c>
      <c r="J408" t="s">
        <v>2383</v>
      </c>
      <c r="K408" s="182" t="str">
        <f t="shared" si="10"/>
        <v>EXT</v>
      </c>
    </row>
    <row r="409" spans="1:11" x14ac:dyDescent="0.2">
      <c r="A409" t="s">
        <v>440</v>
      </c>
      <c r="B409" t="s">
        <v>441</v>
      </c>
      <c r="C409" t="s">
        <v>2384</v>
      </c>
      <c r="D409" t="s">
        <v>313</v>
      </c>
      <c r="E409" t="s">
        <v>480</v>
      </c>
      <c r="F409" t="s">
        <v>2385</v>
      </c>
      <c r="G409"/>
      <c r="H409" t="s">
        <v>2382</v>
      </c>
      <c r="I409" t="s">
        <v>2372</v>
      </c>
      <c r="J409" t="s">
        <v>2373</v>
      </c>
      <c r="K409" s="182" t="str">
        <f t="shared" si="10"/>
        <v>EXT</v>
      </c>
    </row>
    <row r="410" spans="1:11" x14ac:dyDescent="0.2">
      <c r="A410" t="s">
        <v>440</v>
      </c>
      <c r="B410" t="s">
        <v>441</v>
      </c>
      <c r="C410" t="s">
        <v>2386</v>
      </c>
      <c r="D410" t="s">
        <v>313</v>
      </c>
      <c r="E410" t="s">
        <v>480</v>
      </c>
      <c r="F410" t="s">
        <v>2387</v>
      </c>
      <c r="G410"/>
      <c r="H410" t="s">
        <v>2382</v>
      </c>
      <c r="I410" t="s">
        <v>482</v>
      </c>
      <c r="J410" t="s">
        <v>2383</v>
      </c>
      <c r="K410" s="182" t="str">
        <f t="shared" si="10"/>
        <v>EXT</v>
      </c>
    </row>
    <row r="411" spans="1:11" x14ac:dyDescent="0.2">
      <c r="A411" t="s">
        <v>440</v>
      </c>
      <c r="B411" t="s">
        <v>441</v>
      </c>
      <c r="C411" t="s">
        <v>2388</v>
      </c>
      <c r="D411" t="s">
        <v>313</v>
      </c>
      <c r="E411" t="s">
        <v>480</v>
      </c>
      <c r="F411" t="s">
        <v>2389</v>
      </c>
      <c r="G411"/>
      <c r="H411" t="s">
        <v>2382</v>
      </c>
      <c r="I411" t="s">
        <v>2378</v>
      </c>
      <c r="J411" t="s">
        <v>2390</v>
      </c>
      <c r="K411" s="182" t="str">
        <f t="shared" si="10"/>
        <v>EXT</v>
      </c>
    </row>
    <row r="412" spans="1:11" x14ac:dyDescent="0.2">
      <c r="A412" t="s">
        <v>440</v>
      </c>
      <c r="B412" t="s">
        <v>611</v>
      </c>
      <c r="C412" t="s">
        <v>2391</v>
      </c>
      <c r="D412" t="s">
        <v>313</v>
      </c>
      <c r="E412" t="s">
        <v>2392</v>
      </c>
      <c r="F412" t="s">
        <v>2393</v>
      </c>
      <c r="G412" t="s">
        <v>2394</v>
      </c>
      <c r="H412" t="s">
        <v>2395</v>
      </c>
      <c r="I412"/>
      <c r="J412"/>
      <c r="K412" s="182" t="str">
        <f t="shared" si="10"/>
        <v>EXT</v>
      </c>
    </row>
    <row r="413" spans="1:11" x14ac:dyDescent="0.2">
      <c r="A413" t="s">
        <v>440</v>
      </c>
      <c r="B413" t="s">
        <v>611</v>
      </c>
      <c r="C413" t="s">
        <v>2396</v>
      </c>
      <c r="D413" t="s">
        <v>313</v>
      </c>
      <c r="E413" t="s">
        <v>2397</v>
      </c>
      <c r="F413" t="s">
        <v>2398</v>
      </c>
      <c r="G413" t="s">
        <v>2399</v>
      </c>
      <c r="H413" t="s">
        <v>2400</v>
      </c>
      <c r="I413" t="s">
        <v>2401</v>
      </c>
      <c r="J413" t="s">
        <v>2402</v>
      </c>
      <c r="K413" s="182" t="str">
        <f t="shared" si="10"/>
        <v>EXT</v>
      </c>
    </row>
    <row r="414" spans="1:11" x14ac:dyDescent="0.2">
      <c r="A414" t="s">
        <v>440</v>
      </c>
      <c r="B414" t="s">
        <v>611</v>
      </c>
      <c r="C414" t="s">
        <v>2403</v>
      </c>
      <c r="D414" t="s">
        <v>313</v>
      </c>
      <c r="E414" t="s">
        <v>2404</v>
      </c>
      <c r="F414" t="s">
        <v>2405</v>
      </c>
      <c r="G414" t="s">
        <v>2406</v>
      </c>
      <c r="H414" t="s">
        <v>2407</v>
      </c>
      <c r="I414" t="s">
        <v>2408</v>
      </c>
      <c r="J414" t="s">
        <v>2409</v>
      </c>
      <c r="K414" s="182" t="str">
        <f t="shared" si="10"/>
        <v>EXT</v>
      </c>
    </row>
    <row r="415" spans="1:11" x14ac:dyDescent="0.2">
      <c r="A415" t="s">
        <v>440</v>
      </c>
      <c r="B415" t="s">
        <v>611</v>
      </c>
      <c r="C415" t="s">
        <v>2410</v>
      </c>
      <c r="D415" t="s">
        <v>313</v>
      </c>
      <c r="E415" t="s">
        <v>2392</v>
      </c>
      <c r="F415" t="s">
        <v>2411</v>
      </c>
      <c r="G415" t="s">
        <v>2412</v>
      </c>
      <c r="H415" t="s">
        <v>2413</v>
      </c>
      <c r="I415"/>
      <c r="J415"/>
      <c r="K415" s="182" t="str">
        <f t="shared" ref="K415:K478" si="11">IF(E415="EMODnet Physics", "INT", "EXT")</f>
        <v>EXT</v>
      </c>
    </row>
    <row r="416" spans="1:11" x14ac:dyDescent="0.2">
      <c r="A416" t="s">
        <v>440</v>
      </c>
      <c r="B416" t="s">
        <v>611</v>
      </c>
      <c r="C416" t="s">
        <v>2414</v>
      </c>
      <c r="D416" t="s">
        <v>313</v>
      </c>
      <c r="E416" t="s">
        <v>2392</v>
      </c>
      <c r="F416" t="s">
        <v>2415</v>
      </c>
      <c r="G416" t="s">
        <v>2416</v>
      </c>
      <c r="H416" t="s">
        <v>2417</v>
      </c>
      <c r="I416"/>
      <c r="J416"/>
      <c r="K416" s="182" t="str">
        <f t="shared" si="11"/>
        <v>EXT</v>
      </c>
    </row>
    <row r="417" spans="1:11" x14ac:dyDescent="0.2">
      <c r="A417" t="s">
        <v>440</v>
      </c>
      <c r="B417" t="s">
        <v>611</v>
      </c>
      <c r="C417" t="s">
        <v>2418</v>
      </c>
      <c r="D417" t="s">
        <v>313</v>
      </c>
      <c r="E417" t="s">
        <v>2392</v>
      </c>
      <c r="F417" t="s">
        <v>2419</v>
      </c>
      <c r="G417" t="s">
        <v>2420</v>
      </c>
      <c r="H417" t="s">
        <v>2421</v>
      </c>
      <c r="I417"/>
      <c r="J417"/>
      <c r="K417" s="182" t="str">
        <f t="shared" si="11"/>
        <v>EXT</v>
      </c>
    </row>
    <row r="418" spans="1:11" x14ac:dyDescent="0.2">
      <c r="A418" t="s">
        <v>440</v>
      </c>
      <c r="B418" t="s">
        <v>611</v>
      </c>
      <c r="C418" t="s">
        <v>2422</v>
      </c>
      <c r="D418" t="s">
        <v>313</v>
      </c>
      <c r="E418" t="s">
        <v>2392</v>
      </c>
      <c r="F418" t="s">
        <v>2423</v>
      </c>
      <c r="G418" t="s">
        <v>2424</v>
      </c>
      <c r="H418" t="s">
        <v>2425</v>
      </c>
      <c r="I418"/>
      <c r="J418"/>
      <c r="K418" s="182" t="str">
        <f t="shared" si="11"/>
        <v>EXT</v>
      </c>
    </row>
    <row r="419" spans="1:11" x14ac:dyDescent="0.2">
      <c r="A419" t="s">
        <v>440</v>
      </c>
      <c r="B419" t="s">
        <v>611</v>
      </c>
      <c r="C419" t="s">
        <v>2426</v>
      </c>
      <c r="D419" t="s">
        <v>313</v>
      </c>
      <c r="E419" t="s">
        <v>2392</v>
      </c>
      <c r="F419" t="s">
        <v>2427</v>
      </c>
      <c r="G419" t="s">
        <v>2428</v>
      </c>
      <c r="H419" t="s">
        <v>2429</v>
      </c>
      <c r="I419"/>
      <c r="J419"/>
      <c r="K419" s="182" t="str">
        <f t="shared" si="11"/>
        <v>EXT</v>
      </c>
    </row>
    <row r="420" spans="1:11" x14ac:dyDescent="0.2">
      <c r="A420" t="s">
        <v>440</v>
      </c>
      <c r="B420" t="s">
        <v>611</v>
      </c>
      <c r="C420" t="s">
        <v>2430</v>
      </c>
      <c r="D420" t="s">
        <v>313</v>
      </c>
      <c r="E420" t="s">
        <v>2431</v>
      </c>
      <c r="F420" t="s">
        <v>2432</v>
      </c>
      <c r="G420" t="s">
        <v>2433</v>
      </c>
      <c r="H420" t="s">
        <v>2434</v>
      </c>
      <c r="I420" t="s">
        <v>2435</v>
      </c>
      <c r="J420" t="s">
        <v>2436</v>
      </c>
      <c r="K420" s="182" t="str">
        <f t="shared" si="11"/>
        <v>EXT</v>
      </c>
    </row>
    <row r="421" spans="1:11" x14ac:dyDescent="0.2">
      <c r="A421" t="s">
        <v>440</v>
      </c>
      <c r="B421" t="s">
        <v>611</v>
      </c>
      <c r="C421" t="s">
        <v>2437</v>
      </c>
      <c r="D421" t="s">
        <v>313</v>
      </c>
      <c r="E421" t="s">
        <v>2431</v>
      </c>
      <c r="F421" t="s">
        <v>2438</v>
      </c>
      <c r="G421" t="s">
        <v>2439</v>
      </c>
      <c r="H421" t="s">
        <v>2440</v>
      </c>
      <c r="I421" t="s">
        <v>2441</v>
      </c>
      <c r="J421" t="s">
        <v>2442</v>
      </c>
      <c r="K421" s="182" t="str">
        <f t="shared" si="11"/>
        <v>EXT</v>
      </c>
    </row>
    <row r="422" spans="1:11" x14ac:dyDescent="0.2">
      <c r="A422" t="s">
        <v>440</v>
      </c>
      <c r="B422" t="s">
        <v>611</v>
      </c>
      <c r="C422" t="s">
        <v>2443</v>
      </c>
      <c r="D422" t="s">
        <v>313</v>
      </c>
      <c r="E422" t="s">
        <v>2444</v>
      </c>
      <c r="F422" t="s">
        <v>2445</v>
      </c>
      <c r="G422" t="s">
        <v>2446</v>
      </c>
      <c r="H422" t="s">
        <v>2447</v>
      </c>
      <c r="I422" t="s">
        <v>2448</v>
      </c>
      <c r="J422" t="s">
        <v>2449</v>
      </c>
      <c r="K422" s="182" t="str">
        <f t="shared" si="11"/>
        <v>EXT</v>
      </c>
    </row>
    <row r="423" spans="1:11" x14ac:dyDescent="0.2">
      <c r="A423" t="s">
        <v>440</v>
      </c>
      <c r="B423" t="s">
        <v>518</v>
      </c>
      <c r="C423" t="s">
        <v>2450</v>
      </c>
      <c r="D423" t="s">
        <v>313</v>
      </c>
      <c r="E423" t="s">
        <v>2451</v>
      </c>
      <c r="F423" t="s">
        <v>2452</v>
      </c>
      <c r="G423" t="s">
        <v>2453</v>
      </c>
      <c r="H423" t="s">
        <v>2452</v>
      </c>
      <c r="I423" t="s">
        <v>2454</v>
      </c>
      <c r="J423" t="s">
        <v>2455</v>
      </c>
      <c r="K423" s="182" t="str">
        <f t="shared" si="11"/>
        <v>EXT</v>
      </c>
    </row>
    <row r="424" spans="1:11" x14ac:dyDescent="0.2">
      <c r="A424" t="s">
        <v>440</v>
      </c>
      <c r="B424" t="s">
        <v>1493</v>
      </c>
      <c r="C424" t="s">
        <v>2456</v>
      </c>
      <c r="D424" t="s">
        <v>313</v>
      </c>
      <c r="E424" t="s">
        <v>2457</v>
      </c>
      <c r="F424" t="s">
        <v>2458</v>
      </c>
      <c r="G424"/>
      <c r="H424" t="s">
        <v>2458</v>
      </c>
      <c r="I424" t="s">
        <v>2459</v>
      </c>
      <c r="J424" t="s">
        <v>2460</v>
      </c>
      <c r="K424" s="182" t="str">
        <f t="shared" si="11"/>
        <v>EXT</v>
      </c>
    </row>
    <row r="425" spans="1:11" x14ac:dyDescent="0.2">
      <c r="A425" t="s">
        <v>440</v>
      </c>
      <c r="B425" t="s">
        <v>1493</v>
      </c>
      <c r="C425" t="s">
        <v>2461</v>
      </c>
      <c r="D425" t="s">
        <v>313</v>
      </c>
      <c r="E425" t="s">
        <v>2457</v>
      </c>
      <c r="F425" t="s">
        <v>2462</v>
      </c>
      <c r="G425"/>
      <c r="H425" t="s">
        <v>2462</v>
      </c>
      <c r="I425" t="s">
        <v>2459</v>
      </c>
      <c r="J425" t="s">
        <v>2460</v>
      </c>
      <c r="K425" s="182" t="str">
        <f t="shared" si="11"/>
        <v>EXT</v>
      </c>
    </row>
    <row r="426" spans="1:11" x14ac:dyDescent="0.2">
      <c r="A426" t="s">
        <v>440</v>
      </c>
      <c r="B426" t="s">
        <v>1493</v>
      </c>
      <c r="C426" t="s">
        <v>2463</v>
      </c>
      <c r="D426" t="s">
        <v>313</v>
      </c>
      <c r="E426" t="s">
        <v>2457</v>
      </c>
      <c r="F426" t="s">
        <v>2464</v>
      </c>
      <c r="G426"/>
      <c r="H426" t="s">
        <v>2464</v>
      </c>
      <c r="I426" t="s">
        <v>2465</v>
      </c>
      <c r="J426" t="s">
        <v>2460</v>
      </c>
      <c r="K426" s="182" t="str">
        <f t="shared" si="11"/>
        <v>EXT</v>
      </c>
    </row>
    <row r="427" spans="1:11" x14ac:dyDescent="0.2">
      <c r="A427" t="s">
        <v>440</v>
      </c>
      <c r="B427" t="s">
        <v>518</v>
      </c>
      <c r="C427" t="s">
        <v>2466</v>
      </c>
      <c r="D427" t="s">
        <v>313</v>
      </c>
      <c r="E427" t="s">
        <v>2467</v>
      </c>
      <c r="F427" t="s">
        <v>2468</v>
      </c>
      <c r="G427" t="s">
        <v>2469</v>
      </c>
      <c r="H427" t="s">
        <v>2470</v>
      </c>
      <c r="I427" t="s">
        <v>2471</v>
      </c>
      <c r="J427" t="s">
        <v>2472</v>
      </c>
      <c r="K427" s="182" t="str">
        <f t="shared" si="11"/>
        <v>EXT</v>
      </c>
    </row>
    <row r="428" spans="1:11" x14ac:dyDescent="0.2">
      <c r="A428" t="s">
        <v>440</v>
      </c>
      <c r="B428" t="s">
        <v>518</v>
      </c>
      <c r="C428" t="s">
        <v>2473</v>
      </c>
      <c r="D428" t="s">
        <v>313</v>
      </c>
      <c r="E428" t="s">
        <v>2467</v>
      </c>
      <c r="F428" t="s">
        <v>2474</v>
      </c>
      <c r="G428" t="s">
        <v>2475</v>
      </c>
      <c r="H428" t="s">
        <v>2476</v>
      </c>
      <c r="I428" t="s">
        <v>2471</v>
      </c>
      <c r="J428" t="s">
        <v>2477</v>
      </c>
      <c r="K428" s="182" t="str">
        <f t="shared" si="11"/>
        <v>EXT</v>
      </c>
    </row>
    <row r="429" spans="1:11" x14ac:dyDescent="0.2">
      <c r="A429" t="s">
        <v>440</v>
      </c>
      <c r="B429" t="s">
        <v>518</v>
      </c>
      <c r="C429" t="s">
        <v>2478</v>
      </c>
      <c r="D429" t="s">
        <v>313</v>
      </c>
      <c r="E429" t="s">
        <v>2467</v>
      </c>
      <c r="F429" t="s">
        <v>2479</v>
      </c>
      <c r="G429" t="s">
        <v>2480</v>
      </c>
      <c r="H429" t="s">
        <v>2470</v>
      </c>
      <c r="I429" t="s">
        <v>2481</v>
      </c>
      <c r="J429" t="s">
        <v>2482</v>
      </c>
      <c r="K429" s="182" t="str">
        <f t="shared" si="11"/>
        <v>EXT</v>
      </c>
    </row>
    <row r="430" spans="1:11" x14ac:dyDescent="0.2">
      <c r="A430" t="s">
        <v>440</v>
      </c>
      <c r="B430" t="s">
        <v>518</v>
      </c>
      <c r="C430" t="s">
        <v>2483</v>
      </c>
      <c r="D430" t="s">
        <v>313</v>
      </c>
      <c r="E430" t="s">
        <v>2467</v>
      </c>
      <c r="F430" t="s">
        <v>2484</v>
      </c>
      <c r="G430" t="s">
        <v>2485</v>
      </c>
      <c r="H430" t="s">
        <v>2476</v>
      </c>
      <c r="I430" t="s">
        <v>2481</v>
      </c>
      <c r="J430" t="s">
        <v>2486</v>
      </c>
      <c r="K430" s="182" t="str">
        <f t="shared" si="11"/>
        <v>EXT</v>
      </c>
    </row>
    <row r="431" spans="1:11" x14ac:dyDescent="0.2">
      <c r="A431" t="s">
        <v>440</v>
      </c>
      <c r="B431" t="s">
        <v>611</v>
      </c>
      <c r="C431" t="s">
        <v>2487</v>
      </c>
      <c r="D431" t="s">
        <v>313</v>
      </c>
      <c r="E431" t="s">
        <v>2488</v>
      </c>
      <c r="F431" t="s">
        <v>2489</v>
      </c>
      <c r="G431" t="s">
        <v>2490</v>
      </c>
      <c r="H431" t="s">
        <v>2413</v>
      </c>
      <c r="I431" t="s">
        <v>2491</v>
      </c>
      <c r="J431" t="s">
        <v>2492</v>
      </c>
      <c r="K431" s="182" t="str">
        <f t="shared" si="11"/>
        <v>EXT</v>
      </c>
    </row>
    <row r="432" spans="1:11" x14ac:dyDescent="0.2">
      <c r="A432" s="182" t="s">
        <v>2493</v>
      </c>
      <c r="B432" t="s">
        <v>611</v>
      </c>
      <c r="C432" t="s">
        <v>2494</v>
      </c>
      <c r="D432" t="s">
        <v>313</v>
      </c>
      <c r="E432" t="s">
        <v>2495</v>
      </c>
      <c r="F432" t="s">
        <v>2496</v>
      </c>
      <c r="G432" t="s">
        <v>2497</v>
      </c>
      <c r="H432" t="s">
        <v>2496</v>
      </c>
      <c r="I432" t="s">
        <v>2498</v>
      </c>
      <c r="J432" t="s">
        <v>2499</v>
      </c>
      <c r="K432" s="182" t="str">
        <f t="shared" si="11"/>
        <v>EXT</v>
      </c>
    </row>
    <row r="433" spans="1:11" x14ac:dyDescent="0.2">
      <c r="A433" s="182" t="s">
        <v>2493</v>
      </c>
      <c r="B433" s="182" t="s">
        <v>447</v>
      </c>
      <c r="C433" s="182" t="s">
        <v>2500</v>
      </c>
      <c r="D433" s="182" t="s">
        <v>313</v>
      </c>
      <c r="E433" s="182" t="s">
        <v>449</v>
      </c>
      <c r="F433" s="182" t="s">
        <v>2501</v>
      </c>
      <c r="G433" s="182" t="s">
        <v>2502</v>
      </c>
      <c r="J433" s="184"/>
      <c r="K433" s="182" t="str">
        <f t="shared" si="11"/>
        <v>EXT</v>
      </c>
    </row>
    <row r="434" spans="1:11" x14ac:dyDescent="0.2">
      <c r="A434" s="182" t="s">
        <v>2493</v>
      </c>
      <c r="B434" s="182" t="s">
        <v>447</v>
      </c>
      <c r="C434" s="182" t="s">
        <v>2503</v>
      </c>
      <c r="D434" s="182" t="s">
        <v>313</v>
      </c>
      <c r="E434" s="182" t="s">
        <v>449</v>
      </c>
      <c r="F434" s="182" t="s">
        <v>2504</v>
      </c>
      <c r="G434" s="182" t="s">
        <v>2502</v>
      </c>
      <c r="J434" s="184"/>
      <c r="K434" s="182" t="str">
        <f t="shared" si="11"/>
        <v>EXT</v>
      </c>
    </row>
    <row r="435" spans="1:11" x14ac:dyDescent="0.2">
      <c r="A435" s="182" t="s">
        <v>2493</v>
      </c>
      <c r="B435" s="182" t="s">
        <v>447</v>
      </c>
      <c r="C435" s="182" t="s">
        <v>2505</v>
      </c>
      <c r="D435" s="182" t="s">
        <v>313</v>
      </c>
      <c r="E435" s="182" t="s">
        <v>449</v>
      </c>
      <c r="F435" s="182" t="s">
        <v>2506</v>
      </c>
      <c r="G435" s="182" t="s">
        <v>2502</v>
      </c>
      <c r="J435" s="184"/>
      <c r="K435" s="182" t="str">
        <f t="shared" si="11"/>
        <v>EXT</v>
      </c>
    </row>
    <row r="436" spans="1:11" x14ac:dyDescent="0.2">
      <c r="A436" s="182" t="s">
        <v>2493</v>
      </c>
      <c r="B436" s="182" t="s">
        <v>447</v>
      </c>
      <c r="C436" s="182" t="s">
        <v>2507</v>
      </c>
      <c r="D436" s="182" t="s">
        <v>313</v>
      </c>
      <c r="E436" s="182" t="s">
        <v>449</v>
      </c>
      <c r="F436" s="182" t="s">
        <v>2508</v>
      </c>
      <c r="G436" s="182" t="s">
        <v>2502</v>
      </c>
      <c r="J436" s="184"/>
      <c r="K436" s="182" t="str">
        <f t="shared" si="11"/>
        <v>EXT</v>
      </c>
    </row>
    <row r="437" spans="1:11" x14ac:dyDescent="0.2">
      <c r="A437" s="182" t="s">
        <v>2493</v>
      </c>
      <c r="B437" s="182" t="s">
        <v>447</v>
      </c>
      <c r="C437" s="182" t="s">
        <v>2509</v>
      </c>
      <c r="D437" s="182" t="s">
        <v>313</v>
      </c>
      <c r="E437" s="182" t="s">
        <v>449</v>
      </c>
      <c r="F437" s="182" t="s">
        <v>2510</v>
      </c>
      <c r="G437" s="182" t="s">
        <v>2502</v>
      </c>
      <c r="J437" s="184"/>
      <c r="K437" s="182" t="str">
        <f t="shared" si="11"/>
        <v>EXT</v>
      </c>
    </row>
    <row r="438" spans="1:11" x14ac:dyDescent="0.2">
      <c r="A438" s="182" t="s">
        <v>2493</v>
      </c>
      <c r="B438" s="182" t="s">
        <v>447</v>
      </c>
      <c r="C438" s="182" t="s">
        <v>2511</v>
      </c>
      <c r="D438" s="182" t="s">
        <v>313</v>
      </c>
      <c r="E438" s="182" t="s">
        <v>449</v>
      </c>
      <c r="F438" s="182" t="s">
        <v>2512</v>
      </c>
      <c r="G438" s="182" t="s">
        <v>2502</v>
      </c>
      <c r="J438" s="184"/>
      <c r="K438" s="182" t="str">
        <f t="shared" si="11"/>
        <v>EXT</v>
      </c>
    </row>
    <row r="439" spans="1:11" x14ac:dyDescent="0.2">
      <c r="A439" s="182" t="s">
        <v>2493</v>
      </c>
      <c r="B439" s="182" t="s">
        <v>447</v>
      </c>
      <c r="C439" s="182" t="s">
        <v>2513</v>
      </c>
      <c r="D439" s="182" t="s">
        <v>313</v>
      </c>
      <c r="E439" s="182" t="s">
        <v>449</v>
      </c>
      <c r="F439" s="182" t="s">
        <v>2514</v>
      </c>
      <c r="G439" s="182" t="s">
        <v>2502</v>
      </c>
      <c r="J439" s="184"/>
      <c r="K439" s="182" t="str">
        <f t="shared" si="11"/>
        <v>EXT</v>
      </c>
    </row>
    <row r="440" spans="1:11" x14ac:dyDescent="0.2">
      <c r="A440" s="182" t="s">
        <v>2493</v>
      </c>
      <c r="B440" s="182" t="s">
        <v>447</v>
      </c>
      <c r="C440" s="182" t="s">
        <v>2515</v>
      </c>
      <c r="D440" s="182" t="s">
        <v>313</v>
      </c>
      <c r="E440" s="182" t="s">
        <v>449</v>
      </c>
      <c r="F440" s="182" t="s">
        <v>2516</v>
      </c>
      <c r="G440" s="182" t="s">
        <v>2502</v>
      </c>
      <c r="J440" s="184"/>
      <c r="K440" s="182" t="str">
        <f t="shared" si="11"/>
        <v>EXT</v>
      </c>
    </row>
    <row r="441" spans="1:11" x14ac:dyDescent="0.2">
      <c r="A441" s="182" t="s">
        <v>2493</v>
      </c>
      <c r="B441" s="182" t="s">
        <v>447</v>
      </c>
      <c r="C441" s="182" t="s">
        <v>2517</v>
      </c>
      <c r="D441" s="182" t="s">
        <v>313</v>
      </c>
      <c r="E441" s="182" t="s">
        <v>449</v>
      </c>
      <c r="F441" s="182" t="s">
        <v>2518</v>
      </c>
      <c r="G441" s="182" t="s">
        <v>2502</v>
      </c>
      <c r="J441" s="184"/>
      <c r="K441" s="182" t="str">
        <f t="shared" si="11"/>
        <v>EXT</v>
      </c>
    </row>
    <row r="442" spans="1:11" x14ac:dyDescent="0.2">
      <c r="A442" s="182" t="s">
        <v>2493</v>
      </c>
      <c r="B442" s="182" t="s">
        <v>447</v>
      </c>
      <c r="C442" s="182" t="s">
        <v>2519</v>
      </c>
      <c r="D442" s="182" t="s">
        <v>313</v>
      </c>
      <c r="E442" s="182" t="s">
        <v>449</v>
      </c>
      <c r="F442" s="182" t="s">
        <v>2520</v>
      </c>
      <c r="G442" s="182" t="s">
        <v>2502</v>
      </c>
      <c r="J442" s="184"/>
      <c r="K442" s="182" t="str">
        <f t="shared" si="11"/>
        <v>EXT</v>
      </c>
    </row>
    <row r="443" spans="1:11" x14ac:dyDescent="0.2">
      <c r="A443" s="182" t="s">
        <v>2493</v>
      </c>
      <c r="B443" s="182" t="s">
        <v>447</v>
      </c>
      <c r="C443" s="182" t="s">
        <v>2521</v>
      </c>
      <c r="D443" s="182" t="s">
        <v>313</v>
      </c>
      <c r="E443" s="182" t="s">
        <v>449</v>
      </c>
      <c r="F443" s="182" t="s">
        <v>2522</v>
      </c>
      <c r="G443" s="182" t="s">
        <v>2502</v>
      </c>
      <c r="J443" s="184"/>
      <c r="K443" s="182" t="str">
        <f t="shared" si="11"/>
        <v>EXT</v>
      </c>
    </row>
    <row r="444" spans="1:11" x14ac:dyDescent="0.2">
      <c r="A444" s="182" t="s">
        <v>2493</v>
      </c>
      <c r="B444" s="182" t="s">
        <v>447</v>
      </c>
      <c r="C444" s="182" t="s">
        <v>2523</v>
      </c>
      <c r="D444" s="182" t="s">
        <v>313</v>
      </c>
      <c r="E444" s="182" t="s">
        <v>449</v>
      </c>
      <c r="F444" s="182" t="s">
        <v>2524</v>
      </c>
      <c r="G444" s="182" t="s">
        <v>2502</v>
      </c>
      <c r="J444" s="184"/>
      <c r="K444" s="182" t="str">
        <f t="shared" si="11"/>
        <v>EXT</v>
      </c>
    </row>
    <row r="445" spans="1:11" x14ac:dyDescent="0.2">
      <c r="A445" s="182" t="s">
        <v>2493</v>
      </c>
      <c r="B445" s="182" t="s">
        <v>2525</v>
      </c>
      <c r="C445" s="182" t="s">
        <v>2526</v>
      </c>
      <c r="D445" s="182" t="s">
        <v>313</v>
      </c>
      <c r="E445" s="182" t="str">
        <f>F445</f>
        <v>Natural Earth Raster</v>
      </c>
      <c r="F445" s="182" t="s">
        <v>2527</v>
      </c>
      <c r="G445" s="182" t="s">
        <v>2502</v>
      </c>
      <c r="J445" s="184"/>
      <c r="K445" s="182" t="str">
        <f t="shared" si="11"/>
        <v>EXT</v>
      </c>
    </row>
    <row r="446" spans="1:11" x14ac:dyDescent="0.2">
      <c r="A446" s="182" t="s">
        <v>2493</v>
      </c>
      <c r="B446" s="182" t="s">
        <v>518</v>
      </c>
      <c r="C446" s="182" t="s">
        <v>2528</v>
      </c>
      <c r="D446" s="182" t="s">
        <v>313</v>
      </c>
      <c r="E446" s="182" t="s">
        <v>397</v>
      </c>
      <c r="F446" s="182" t="s">
        <v>2529</v>
      </c>
      <c r="G446" s="182" t="s">
        <v>2502</v>
      </c>
      <c r="J446" s="184">
        <v>44196</v>
      </c>
      <c r="K446" s="182" t="str">
        <f t="shared" si="11"/>
        <v>INT</v>
      </c>
    </row>
    <row r="447" spans="1:11" x14ac:dyDescent="0.2">
      <c r="A447" s="182" t="s">
        <v>2493</v>
      </c>
      <c r="B447" s="182" t="s">
        <v>1918</v>
      </c>
      <c r="C447" s="182" t="s">
        <v>2530</v>
      </c>
      <c r="D447" s="182" t="s">
        <v>313</v>
      </c>
      <c r="E447" s="182" t="s">
        <v>397</v>
      </c>
      <c r="F447" s="182" t="s">
        <v>2531</v>
      </c>
      <c r="G447" s="182" t="s">
        <v>2502</v>
      </c>
      <c r="J447" s="184"/>
      <c r="K447" s="182" t="str">
        <f t="shared" si="11"/>
        <v>INT</v>
      </c>
    </row>
    <row r="448" spans="1:11" x14ac:dyDescent="0.2">
      <c r="A448" s="182" t="s">
        <v>2493</v>
      </c>
      <c r="B448" s="182" t="s">
        <v>978</v>
      </c>
      <c r="C448" s="182" t="s">
        <v>2532</v>
      </c>
      <c r="D448" s="182" t="s">
        <v>313</v>
      </c>
      <c r="E448" s="182" t="s">
        <v>397</v>
      </c>
      <c r="F448" s="182" t="s">
        <v>2533</v>
      </c>
      <c r="G448" s="182" t="s">
        <v>2502</v>
      </c>
      <c r="J448" s="184">
        <v>44286</v>
      </c>
      <c r="K448" s="182" t="str">
        <f t="shared" si="11"/>
        <v>INT</v>
      </c>
    </row>
    <row r="449" spans="1:11" x14ac:dyDescent="0.2">
      <c r="A449" s="182" t="s">
        <v>2493</v>
      </c>
      <c r="B449" s="182" t="s">
        <v>518</v>
      </c>
      <c r="C449" s="182" t="s">
        <v>2534</v>
      </c>
      <c r="D449" s="182" t="s">
        <v>313</v>
      </c>
      <c r="E449" s="182" t="s">
        <v>397</v>
      </c>
      <c r="F449" s="182" t="s">
        <v>2535</v>
      </c>
      <c r="G449" s="182" t="s">
        <v>2502</v>
      </c>
      <c r="J449" s="184">
        <v>44286</v>
      </c>
      <c r="K449" s="182" t="str">
        <f t="shared" si="11"/>
        <v>INT</v>
      </c>
    </row>
    <row r="450" spans="1:11" x14ac:dyDescent="0.2">
      <c r="A450" s="182" t="s">
        <v>2493</v>
      </c>
      <c r="B450" s="182" t="s">
        <v>518</v>
      </c>
      <c r="C450" s="182" t="s">
        <v>2536</v>
      </c>
      <c r="D450" s="182" t="s">
        <v>313</v>
      </c>
      <c r="E450" s="182" t="s">
        <v>397</v>
      </c>
      <c r="F450" s="182" t="s">
        <v>2537</v>
      </c>
      <c r="G450" s="182" t="s">
        <v>2502</v>
      </c>
      <c r="J450" s="184">
        <v>44286</v>
      </c>
      <c r="K450" s="182" t="str">
        <f t="shared" si="11"/>
        <v>INT</v>
      </c>
    </row>
    <row r="451" spans="1:11" x14ac:dyDescent="0.2">
      <c r="A451" s="182" t="s">
        <v>2493</v>
      </c>
      <c r="B451" s="182" t="s">
        <v>518</v>
      </c>
      <c r="C451" s="182" t="s">
        <v>2538</v>
      </c>
      <c r="D451" s="182" t="s">
        <v>313</v>
      </c>
      <c r="E451" s="182" t="s">
        <v>397</v>
      </c>
      <c r="F451" s="182" t="s">
        <v>2539</v>
      </c>
      <c r="G451" s="182" t="s">
        <v>2502</v>
      </c>
      <c r="J451" s="184"/>
      <c r="K451" s="182" t="str">
        <f t="shared" si="11"/>
        <v>INT</v>
      </c>
    </row>
    <row r="452" spans="1:11" x14ac:dyDescent="0.2">
      <c r="A452" s="182" t="s">
        <v>2493</v>
      </c>
      <c r="B452" s="182" t="s">
        <v>2540</v>
      </c>
      <c r="C452" s="182" t="s">
        <v>2541</v>
      </c>
      <c r="D452" s="182" t="s">
        <v>313</v>
      </c>
      <c r="E452" s="182" t="s">
        <v>397</v>
      </c>
      <c r="F452" s="182" t="s">
        <v>2542</v>
      </c>
      <c r="G452" s="182" t="s">
        <v>2502</v>
      </c>
      <c r="J452" s="184">
        <v>44286</v>
      </c>
      <c r="K452" s="182" t="str">
        <f t="shared" si="11"/>
        <v>INT</v>
      </c>
    </row>
    <row r="453" spans="1:11" x14ac:dyDescent="0.2">
      <c r="A453" s="182" t="s">
        <v>2493</v>
      </c>
      <c r="B453" s="182" t="s">
        <v>2540</v>
      </c>
      <c r="C453" s="182" t="s">
        <v>2543</v>
      </c>
      <c r="D453" s="182" t="s">
        <v>313</v>
      </c>
      <c r="E453" s="182" t="s">
        <v>397</v>
      </c>
      <c r="F453" s="182" t="s">
        <v>2544</v>
      </c>
      <c r="G453" s="182" t="s">
        <v>2502</v>
      </c>
      <c r="J453" s="184">
        <v>44286</v>
      </c>
      <c r="K453" s="182" t="str">
        <f t="shared" si="11"/>
        <v>INT</v>
      </c>
    </row>
    <row r="454" spans="1:11" x14ac:dyDescent="0.2">
      <c r="A454" s="182" t="s">
        <v>2493</v>
      </c>
      <c r="B454" s="182" t="s">
        <v>2540</v>
      </c>
      <c r="C454" s="182" t="s">
        <v>2545</v>
      </c>
      <c r="D454" s="182" t="s">
        <v>313</v>
      </c>
      <c r="E454" s="182" t="s">
        <v>397</v>
      </c>
      <c r="F454" s="182" t="s">
        <v>2546</v>
      </c>
      <c r="G454" s="182" t="s">
        <v>2502</v>
      </c>
      <c r="J454" s="184">
        <v>44286</v>
      </c>
      <c r="K454" s="182" t="str">
        <f t="shared" si="11"/>
        <v>INT</v>
      </c>
    </row>
    <row r="455" spans="1:11" x14ac:dyDescent="0.2">
      <c r="A455" s="182" t="s">
        <v>2493</v>
      </c>
      <c r="B455" s="182" t="s">
        <v>447</v>
      </c>
      <c r="C455" s="182" t="s">
        <v>2547</v>
      </c>
      <c r="D455" s="182" t="s">
        <v>313</v>
      </c>
      <c r="E455" s="182" t="s">
        <v>397</v>
      </c>
      <c r="F455" s="182" t="s">
        <v>2548</v>
      </c>
      <c r="G455" s="182" t="s">
        <v>2502</v>
      </c>
      <c r="J455" s="184">
        <v>44286</v>
      </c>
      <c r="K455" s="182" t="str">
        <f t="shared" si="11"/>
        <v>INT</v>
      </c>
    </row>
    <row r="456" spans="1:11" x14ac:dyDescent="0.2">
      <c r="A456" s="182" t="s">
        <v>2493</v>
      </c>
      <c r="B456" s="182" t="s">
        <v>447</v>
      </c>
      <c r="C456" s="182" t="s">
        <v>2549</v>
      </c>
      <c r="D456" s="182" t="s">
        <v>313</v>
      </c>
      <c r="E456" s="182" t="s">
        <v>397</v>
      </c>
      <c r="F456" s="182" t="s">
        <v>2550</v>
      </c>
      <c r="G456" s="182" t="s">
        <v>2502</v>
      </c>
      <c r="J456" s="184">
        <v>44286</v>
      </c>
      <c r="K456" s="182" t="str">
        <f t="shared" si="11"/>
        <v>INT</v>
      </c>
    </row>
    <row r="457" spans="1:11" x14ac:dyDescent="0.2">
      <c r="A457" s="182" t="s">
        <v>2493</v>
      </c>
      <c r="B457" s="182" t="s">
        <v>447</v>
      </c>
      <c r="C457" s="182" t="s">
        <v>2551</v>
      </c>
      <c r="D457" s="182" t="s">
        <v>313</v>
      </c>
      <c r="E457" s="182" t="s">
        <v>397</v>
      </c>
      <c r="F457" s="182" t="s">
        <v>2552</v>
      </c>
      <c r="G457" s="182" t="s">
        <v>2502</v>
      </c>
      <c r="J457" s="184">
        <v>44286</v>
      </c>
      <c r="K457" s="182" t="str">
        <f t="shared" si="11"/>
        <v>INT</v>
      </c>
    </row>
    <row r="458" spans="1:11" x14ac:dyDescent="0.2">
      <c r="A458" s="182" t="s">
        <v>2493</v>
      </c>
      <c r="B458" s="182" t="s">
        <v>2540</v>
      </c>
      <c r="C458" s="182" t="s">
        <v>2553</v>
      </c>
      <c r="D458" s="182" t="s">
        <v>313</v>
      </c>
      <c r="E458" s="182" t="s">
        <v>397</v>
      </c>
      <c r="F458" s="182" t="s">
        <v>2554</v>
      </c>
      <c r="G458" s="182" t="s">
        <v>2502</v>
      </c>
      <c r="J458" s="184">
        <v>44286</v>
      </c>
      <c r="K458" s="182" t="str">
        <f t="shared" si="11"/>
        <v>INT</v>
      </c>
    </row>
    <row r="459" spans="1:11" x14ac:dyDescent="0.2">
      <c r="A459" s="182" t="s">
        <v>2493</v>
      </c>
      <c r="B459" s="182" t="s">
        <v>518</v>
      </c>
      <c r="C459" s="182" t="s">
        <v>2555</v>
      </c>
      <c r="D459" s="182" t="s">
        <v>313</v>
      </c>
      <c r="E459" s="182" t="s">
        <v>397</v>
      </c>
      <c r="F459" s="182" t="s">
        <v>2556</v>
      </c>
      <c r="G459" s="182" t="s">
        <v>2502</v>
      </c>
      <c r="J459" s="184">
        <v>44286</v>
      </c>
      <c r="K459" s="182" t="str">
        <f t="shared" si="11"/>
        <v>INT</v>
      </c>
    </row>
    <row r="460" spans="1:11" x14ac:dyDescent="0.2">
      <c r="A460" s="182" t="s">
        <v>2493</v>
      </c>
      <c r="B460" s="182" t="s">
        <v>1493</v>
      </c>
      <c r="C460" s="182" t="s">
        <v>2557</v>
      </c>
      <c r="D460" s="182" t="s">
        <v>313</v>
      </c>
      <c r="E460" s="182" t="s">
        <v>397</v>
      </c>
      <c r="F460" s="182" t="s">
        <v>2558</v>
      </c>
      <c r="G460" s="182" t="s">
        <v>2502</v>
      </c>
      <c r="J460" s="184">
        <v>44286</v>
      </c>
      <c r="K460" s="182" t="str">
        <f t="shared" si="11"/>
        <v>INT</v>
      </c>
    </row>
    <row r="461" spans="1:11" x14ac:dyDescent="0.2">
      <c r="A461" s="182" t="s">
        <v>2493</v>
      </c>
      <c r="B461" s="182" t="s">
        <v>2540</v>
      </c>
      <c r="C461" s="182" t="s">
        <v>2559</v>
      </c>
      <c r="D461" s="182" t="s">
        <v>313</v>
      </c>
      <c r="E461" s="182" t="s">
        <v>397</v>
      </c>
      <c r="F461" s="182" t="s">
        <v>2560</v>
      </c>
      <c r="G461" s="182" t="s">
        <v>2502</v>
      </c>
      <c r="J461" s="184">
        <v>44286</v>
      </c>
      <c r="K461" s="182" t="str">
        <f t="shared" si="11"/>
        <v>INT</v>
      </c>
    </row>
    <row r="462" spans="1:11" x14ac:dyDescent="0.2">
      <c r="A462" s="182" t="s">
        <v>2493</v>
      </c>
      <c r="B462" s="182" t="s">
        <v>2540</v>
      </c>
      <c r="C462" s="182" t="s">
        <v>2561</v>
      </c>
      <c r="D462" s="182" t="s">
        <v>313</v>
      </c>
      <c r="E462" s="182" t="s">
        <v>397</v>
      </c>
      <c r="F462" s="182" t="s">
        <v>2562</v>
      </c>
      <c r="G462" s="182" t="s">
        <v>2502</v>
      </c>
      <c r="J462" s="184">
        <v>44286</v>
      </c>
      <c r="K462" s="182" t="str">
        <f t="shared" si="11"/>
        <v>INT</v>
      </c>
    </row>
    <row r="463" spans="1:11" x14ac:dyDescent="0.2">
      <c r="A463" s="182" t="s">
        <v>2493</v>
      </c>
      <c r="B463" s="182" t="s">
        <v>2540</v>
      </c>
      <c r="C463" s="182" t="s">
        <v>2561</v>
      </c>
      <c r="D463" s="182" t="s">
        <v>313</v>
      </c>
      <c r="E463" s="182" t="s">
        <v>397</v>
      </c>
      <c r="F463" s="182" t="s">
        <v>2563</v>
      </c>
      <c r="G463" s="182" t="s">
        <v>2502</v>
      </c>
      <c r="J463" s="184">
        <v>44286</v>
      </c>
      <c r="K463" s="182" t="str">
        <f t="shared" si="11"/>
        <v>INT</v>
      </c>
    </row>
    <row r="464" spans="1:11" x14ac:dyDescent="0.2">
      <c r="A464" s="182" t="s">
        <v>2493</v>
      </c>
      <c r="B464" s="182" t="s">
        <v>518</v>
      </c>
      <c r="C464" s="182" t="s">
        <v>2564</v>
      </c>
      <c r="D464" s="182" t="s">
        <v>313</v>
      </c>
      <c r="E464" s="182" t="s">
        <v>397</v>
      </c>
      <c r="F464" s="182" t="s">
        <v>2565</v>
      </c>
      <c r="G464" s="182" t="s">
        <v>2502</v>
      </c>
      <c r="J464" s="184">
        <v>44286</v>
      </c>
      <c r="K464" s="182" t="str">
        <f t="shared" si="11"/>
        <v>INT</v>
      </c>
    </row>
    <row r="465" spans="1:11" x14ac:dyDescent="0.2">
      <c r="A465" s="182" t="s">
        <v>2493</v>
      </c>
      <c r="B465" s="182" t="s">
        <v>2540</v>
      </c>
      <c r="C465" s="182" t="s">
        <v>2566</v>
      </c>
      <c r="D465" s="182" t="s">
        <v>313</v>
      </c>
      <c r="E465" s="182" t="s">
        <v>397</v>
      </c>
      <c r="F465" s="182" t="s">
        <v>2567</v>
      </c>
      <c r="G465" s="182" t="s">
        <v>2502</v>
      </c>
      <c r="J465" s="184">
        <v>44286</v>
      </c>
      <c r="K465" s="182" t="str">
        <f t="shared" si="11"/>
        <v>INT</v>
      </c>
    </row>
    <row r="466" spans="1:11" x14ac:dyDescent="0.2">
      <c r="A466" s="182" t="s">
        <v>2493</v>
      </c>
      <c r="B466" s="182" t="s">
        <v>2540</v>
      </c>
      <c r="C466" s="182" t="s">
        <v>2568</v>
      </c>
      <c r="D466" s="182" t="s">
        <v>313</v>
      </c>
      <c r="E466" s="182" t="s">
        <v>397</v>
      </c>
      <c r="F466" s="182" t="s">
        <v>2569</v>
      </c>
      <c r="G466" s="182" t="s">
        <v>2502</v>
      </c>
      <c r="J466" s="184">
        <v>44286</v>
      </c>
      <c r="K466" s="182" t="str">
        <f t="shared" si="11"/>
        <v>INT</v>
      </c>
    </row>
    <row r="467" spans="1:11" x14ac:dyDescent="0.2">
      <c r="A467" s="182" t="s">
        <v>2493</v>
      </c>
      <c r="B467" s="182" t="s">
        <v>1428</v>
      </c>
      <c r="C467" s="182" t="s">
        <v>2570</v>
      </c>
      <c r="D467" s="182" t="s">
        <v>313</v>
      </c>
      <c r="E467" s="182" t="s">
        <v>397</v>
      </c>
      <c r="F467" s="182" t="s">
        <v>2571</v>
      </c>
      <c r="G467" s="182" t="s">
        <v>2502</v>
      </c>
      <c r="J467" s="184">
        <v>44286</v>
      </c>
      <c r="K467" s="182" t="str">
        <f t="shared" si="11"/>
        <v>INT</v>
      </c>
    </row>
    <row r="468" spans="1:11" x14ac:dyDescent="0.2">
      <c r="A468" s="182" t="s">
        <v>2493</v>
      </c>
      <c r="B468" s="182" t="s">
        <v>518</v>
      </c>
      <c r="C468" s="182" t="s">
        <v>2572</v>
      </c>
      <c r="D468" s="182" t="s">
        <v>313</v>
      </c>
      <c r="E468" s="182" t="s">
        <v>397</v>
      </c>
      <c r="F468" s="182" t="s">
        <v>2573</v>
      </c>
      <c r="G468" s="182" t="s">
        <v>2502</v>
      </c>
      <c r="J468" s="184">
        <v>44286</v>
      </c>
      <c r="K468" s="182" t="str">
        <f t="shared" si="11"/>
        <v>INT</v>
      </c>
    </row>
    <row r="469" spans="1:11" x14ac:dyDescent="0.2">
      <c r="A469" s="182" t="s">
        <v>2493</v>
      </c>
      <c r="B469" s="182" t="s">
        <v>2574</v>
      </c>
      <c r="C469" s="182" t="s">
        <v>2575</v>
      </c>
      <c r="D469" s="182" t="s">
        <v>313</v>
      </c>
      <c r="E469" s="182" t="s">
        <v>397</v>
      </c>
      <c r="F469" s="182" t="s">
        <v>2576</v>
      </c>
      <c r="G469" s="182" t="s">
        <v>2502</v>
      </c>
      <c r="J469" s="184">
        <v>44286</v>
      </c>
      <c r="K469" s="182" t="str">
        <f t="shared" si="11"/>
        <v>INT</v>
      </c>
    </row>
    <row r="470" spans="1:11" x14ac:dyDescent="0.2">
      <c r="A470" s="182" t="s">
        <v>2493</v>
      </c>
      <c r="B470" s="182" t="s">
        <v>510</v>
      </c>
      <c r="C470" s="182" t="s">
        <v>2577</v>
      </c>
      <c r="D470" s="182" t="s">
        <v>313</v>
      </c>
      <c r="E470" s="182" t="s">
        <v>397</v>
      </c>
      <c r="F470" s="182" t="s">
        <v>2578</v>
      </c>
      <c r="G470" s="182" t="s">
        <v>2502</v>
      </c>
      <c r="J470" s="184">
        <v>44286</v>
      </c>
      <c r="K470" s="182" t="str">
        <f t="shared" si="11"/>
        <v>INT</v>
      </c>
    </row>
    <row r="471" spans="1:11" x14ac:dyDescent="0.2">
      <c r="A471" s="182" t="s">
        <v>2493</v>
      </c>
      <c r="B471" s="182" t="s">
        <v>1493</v>
      </c>
      <c r="C471" s="182" t="s">
        <v>2579</v>
      </c>
      <c r="D471" s="182" t="s">
        <v>313</v>
      </c>
      <c r="E471" s="182" t="s">
        <v>397</v>
      </c>
      <c r="F471" s="182" t="s">
        <v>2580</v>
      </c>
      <c r="G471" s="182" t="s">
        <v>2502</v>
      </c>
      <c r="J471" s="184">
        <v>44286</v>
      </c>
      <c r="K471" s="182" t="str">
        <f t="shared" si="11"/>
        <v>INT</v>
      </c>
    </row>
    <row r="472" spans="1:11" x14ac:dyDescent="0.2">
      <c r="A472" s="182" t="s">
        <v>2493</v>
      </c>
      <c r="B472" s="182" t="s">
        <v>441</v>
      </c>
      <c r="C472" s="182" t="s">
        <v>2581</v>
      </c>
      <c r="D472" s="182" t="s">
        <v>313</v>
      </c>
      <c r="E472" s="182" t="s">
        <v>397</v>
      </c>
      <c r="F472" s="182" t="s">
        <v>2582</v>
      </c>
      <c r="G472" s="182" t="s">
        <v>2502</v>
      </c>
      <c r="J472" s="184">
        <v>44286</v>
      </c>
      <c r="K472" s="182" t="str">
        <f t="shared" si="11"/>
        <v>INT</v>
      </c>
    </row>
    <row r="473" spans="1:11" x14ac:dyDescent="0.2">
      <c r="A473" s="182" t="s">
        <v>2493</v>
      </c>
      <c r="B473" s="182" t="s">
        <v>2540</v>
      </c>
      <c r="C473" s="182" t="s">
        <v>2583</v>
      </c>
      <c r="D473" s="182" t="s">
        <v>313</v>
      </c>
      <c r="E473" s="182" t="s">
        <v>397</v>
      </c>
      <c r="F473" s="182" t="s">
        <v>2584</v>
      </c>
      <c r="G473" s="182" t="s">
        <v>2502</v>
      </c>
      <c r="J473" s="184">
        <v>44286</v>
      </c>
      <c r="K473" s="182" t="str">
        <f t="shared" si="11"/>
        <v>INT</v>
      </c>
    </row>
    <row r="474" spans="1:11" x14ac:dyDescent="0.2">
      <c r="A474" s="182" t="s">
        <v>2493</v>
      </c>
      <c r="B474" s="182" t="s">
        <v>899</v>
      </c>
      <c r="C474" s="182" t="s">
        <v>2585</v>
      </c>
      <c r="D474" s="182" t="s">
        <v>313</v>
      </c>
      <c r="E474" s="182" t="s">
        <v>397</v>
      </c>
      <c r="F474" s="182" t="s">
        <v>2586</v>
      </c>
      <c r="G474" s="182" t="s">
        <v>2502</v>
      </c>
      <c r="J474" s="184">
        <v>44286</v>
      </c>
      <c r="K474" s="182" t="str">
        <f t="shared" si="11"/>
        <v>INT</v>
      </c>
    </row>
    <row r="475" spans="1:11" x14ac:dyDescent="0.2">
      <c r="A475" s="182" t="s">
        <v>2493</v>
      </c>
      <c r="B475" s="182" t="s">
        <v>2540</v>
      </c>
      <c r="C475" s="182" t="s">
        <v>2587</v>
      </c>
      <c r="D475" s="182" t="s">
        <v>313</v>
      </c>
      <c r="E475" s="182" t="s">
        <v>397</v>
      </c>
      <c r="F475" s="182" t="s">
        <v>2588</v>
      </c>
      <c r="G475" s="182" t="s">
        <v>2502</v>
      </c>
      <c r="J475" s="184">
        <v>44286</v>
      </c>
      <c r="K475" s="182" t="str">
        <f t="shared" si="11"/>
        <v>INT</v>
      </c>
    </row>
    <row r="476" spans="1:11" x14ac:dyDescent="0.2">
      <c r="A476" s="182" t="s">
        <v>2493</v>
      </c>
      <c r="B476" s="182" t="s">
        <v>2540</v>
      </c>
      <c r="C476" s="182" t="s">
        <v>2589</v>
      </c>
      <c r="D476" s="182" t="s">
        <v>313</v>
      </c>
      <c r="E476" s="182" t="s">
        <v>397</v>
      </c>
      <c r="F476" s="182" t="s">
        <v>2590</v>
      </c>
      <c r="G476" s="182" t="s">
        <v>2502</v>
      </c>
      <c r="J476" s="184">
        <v>44286</v>
      </c>
      <c r="K476" s="182" t="str">
        <f t="shared" si="11"/>
        <v>INT</v>
      </c>
    </row>
    <row r="477" spans="1:11" x14ac:dyDescent="0.2">
      <c r="A477" s="182" t="s">
        <v>2493</v>
      </c>
      <c r="B477" s="182" t="s">
        <v>978</v>
      </c>
      <c r="C477" s="182" t="s">
        <v>2591</v>
      </c>
      <c r="D477" s="182" t="s">
        <v>313</v>
      </c>
      <c r="E477" s="182" t="s">
        <v>397</v>
      </c>
      <c r="F477" s="182" t="s">
        <v>2592</v>
      </c>
      <c r="G477" s="182" t="s">
        <v>2502</v>
      </c>
      <c r="J477" s="184">
        <v>44286</v>
      </c>
      <c r="K477" s="182" t="str">
        <f t="shared" si="11"/>
        <v>INT</v>
      </c>
    </row>
    <row r="478" spans="1:11" x14ac:dyDescent="0.2">
      <c r="A478" s="182" t="s">
        <v>2493</v>
      </c>
      <c r="B478" s="182" t="s">
        <v>978</v>
      </c>
      <c r="C478" s="182" t="s">
        <v>2593</v>
      </c>
      <c r="D478" s="182" t="s">
        <v>313</v>
      </c>
      <c r="E478" s="182" t="s">
        <v>397</v>
      </c>
      <c r="F478" s="182" t="s">
        <v>2594</v>
      </c>
      <c r="G478" s="182" t="s">
        <v>2502</v>
      </c>
      <c r="J478" s="184">
        <v>44286</v>
      </c>
      <c r="K478" s="182" t="str">
        <f t="shared" si="11"/>
        <v>INT</v>
      </c>
    </row>
    <row r="479" spans="1:11" x14ac:dyDescent="0.2">
      <c r="A479" s="182" t="s">
        <v>2493</v>
      </c>
      <c r="B479" s="182" t="s">
        <v>2540</v>
      </c>
      <c r="C479" s="182" t="s">
        <v>2595</v>
      </c>
      <c r="D479" s="182" t="s">
        <v>313</v>
      </c>
      <c r="E479" s="182" t="s">
        <v>397</v>
      </c>
      <c r="F479" s="182" t="s">
        <v>2596</v>
      </c>
      <c r="G479" s="182" t="s">
        <v>2502</v>
      </c>
      <c r="J479" s="184">
        <v>44286</v>
      </c>
      <c r="K479" s="182" t="str">
        <f t="shared" ref="K479:K509" si="12">IF(E479="EMODnet Physics", "INT", "EXT")</f>
        <v>INT</v>
      </c>
    </row>
    <row r="480" spans="1:11" x14ac:dyDescent="0.2">
      <c r="A480" s="182" t="s">
        <v>2493</v>
      </c>
      <c r="B480" s="182" t="s">
        <v>1918</v>
      </c>
      <c r="C480" s="182" t="s">
        <v>2597</v>
      </c>
      <c r="D480" s="182" t="s">
        <v>313</v>
      </c>
      <c r="E480" s="182" t="s">
        <v>397</v>
      </c>
      <c r="F480" s="182" t="s">
        <v>2598</v>
      </c>
      <c r="G480" s="182" t="s">
        <v>2502</v>
      </c>
      <c r="J480" s="184">
        <v>44286</v>
      </c>
      <c r="K480" s="182" t="str">
        <f t="shared" si="12"/>
        <v>INT</v>
      </c>
    </row>
    <row r="481" spans="1:11" x14ac:dyDescent="0.2">
      <c r="A481" s="182" t="s">
        <v>2493</v>
      </c>
      <c r="B481" s="182" t="s">
        <v>2540</v>
      </c>
      <c r="C481" s="182" t="s">
        <v>2599</v>
      </c>
      <c r="D481" s="182" t="s">
        <v>313</v>
      </c>
      <c r="E481" s="182" t="s">
        <v>397</v>
      </c>
      <c r="F481" s="182" t="s">
        <v>2600</v>
      </c>
      <c r="G481" s="182" t="s">
        <v>2502</v>
      </c>
      <c r="J481" s="184">
        <v>44286</v>
      </c>
      <c r="K481" s="182" t="str">
        <f t="shared" si="12"/>
        <v>INT</v>
      </c>
    </row>
    <row r="482" spans="1:11" x14ac:dyDescent="0.2">
      <c r="A482" s="182" t="s">
        <v>2493</v>
      </c>
      <c r="B482" s="182" t="s">
        <v>2601</v>
      </c>
      <c r="C482" s="182" t="s">
        <v>2602</v>
      </c>
      <c r="D482" s="182" t="s">
        <v>313</v>
      </c>
      <c r="E482" s="182" t="s">
        <v>397</v>
      </c>
      <c r="F482" s="182" t="s">
        <v>2603</v>
      </c>
      <c r="G482" s="182" t="s">
        <v>2502</v>
      </c>
      <c r="J482" s="184">
        <v>44286</v>
      </c>
      <c r="K482" s="182" t="str">
        <f t="shared" si="12"/>
        <v>INT</v>
      </c>
    </row>
    <row r="483" spans="1:11" x14ac:dyDescent="0.2">
      <c r="A483" s="182" t="s">
        <v>2493</v>
      </c>
      <c r="B483" s="182" t="s">
        <v>1918</v>
      </c>
      <c r="C483" s="182" t="s">
        <v>2604</v>
      </c>
      <c r="D483" s="182" t="s">
        <v>313</v>
      </c>
      <c r="E483" s="182" t="s">
        <v>2013</v>
      </c>
      <c r="F483" s="182" t="s">
        <v>2605</v>
      </c>
      <c r="G483" s="182" t="s">
        <v>2502</v>
      </c>
      <c r="J483" s="185">
        <v>44286</v>
      </c>
      <c r="K483" s="182" t="str">
        <f t="shared" si="12"/>
        <v>EXT</v>
      </c>
    </row>
    <row r="484" spans="1:11" x14ac:dyDescent="0.2">
      <c r="A484" s="182" t="s">
        <v>2493</v>
      </c>
      <c r="B484" s="182" t="s">
        <v>2601</v>
      </c>
      <c r="C484" s="182" t="s">
        <v>2606</v>
      </c>
      <c r="D484" s="182" t="s">
        <v>313</v>
      </c>
      <c r="E484" s="182" t="s">
        <v>397</v>
      </c>
      <c r="F484" s="182" t="s">
        <v>2607</v>
      </c>
      <c r="G484" s="182" t="s">
        <v>2502</v>
      </c>
      <c r="J484" s="184"/>
      <c r="K484" s="182" t="str">
        <f t="shared" si="12"/>
        <v>INT</v>
      </c>
    </row>
    <row r="485" spans="1:11" x14ac:dyDescent="0.2">
      <c r="A485" s="182" t="s">
        <v>2493</v>
      </c>
      <c r="B485" s="182" t="s">
        <v>510</v>
      </c>
      <c r="C485" s="182" t="s">
        <v>2608</v>
      </c>
      <c r="D485" s="182" t="s">
        <v>313</v>
      </c>
      <c r="E485" s="182" t="s">
        <v>397</v>
      </c>
      <c r="F485" s="182" t="s">
        <v>2609</v>
      </c>
      <c r="G485" s="182" t="s">
        <v>2502</v>
      </c>
      <c r="J485" s="184"/>
      <c r="K485" s="182" t="str">
        <f t="shared" si="12"/>
        <v>INT</v>
      </c>
    </row>
    <row r="486" spans="1:11" x14ac:dyDescent="0.2">
      <c r="A486" s="182" t="s">
        <v>2493</v>
      </c>
      <c r="B486" s="182" t="s">
        <v>510</v>
      </c>
      <c r="C486" s="182" t="s">
        <v>2610</v>
      </c>
      <c r="D486" s="182" t="s">
        <v>313</v>
      </c>
      <c r="E486" s="182" t="s">
        <v>397</v>
      </c>
      <c r="F486" s="182" t="s">
        <v>2611</v>
      </c>
      <c r="G486" s="182" t="s">
        <v>2502</v>
      </c>
      <c r="J486" s="184"/>
      <c r="K486" s="182" t="str">
        <f t="shared" si="12"/>
        <v>INT</v>
      </c>
    </row>
    <row r="487" spans="1:11" x14ac:dyDescent="0.2">
      <c r="A487" s="182" t="s">
        <v>2493</v>
      </c>
      <c r="B487" s="182" t="s">
        <v>510</v>
      </c>
      <c r="C487" s="182" t="s">
        <v>2612</v>
      </c>
      <c r="D487" s="182" t="s">
        <v>313</v>
      </c>
      <c r="E487" s="182" t="s">
        <v>397</v>
      </c>
      <c r="F487" s="182" t="s">
        <v>2613</v>
      </c>
      <c r="G487" s="182" t="s">
        <v>2502</v>
      </c>
      <c r="J487" s="184"/>
      <c r="K487" s="182" t="str">
        <f t="shared" si="12"/>
        <v>INT</v>
      </c>
    </row>
    <row r="488" spans="1:11" x14ac:dyDescent="0.2">
      <c r="A488" s="182" t="s">
        <v>2493</v>
      </c>
      <c r="B488" s="182" t="s">
        <v>2525</v>
      </c>
      <c r="C488" s="182" t="s">
        <v>2614</v>
      </c>
      <c r="D488" s="182" t="s">
        <v>313</v>
      </c>
      <c r="E488" s="182" t="s">
        <v>397</v>
      </c>
      <c r="F488" s="182" t="s">
        <v>2615</v>
      </c>
      <c r="G488" s="182" t="s">
        <v>2502</v>
      </c>
      <c r="J488" s="184"/>
      <c r="K488" s="182" t="str">
        <f t="shared" si="12"/>
        <v>INT</v>
      </c>
    </row>
    <row r="489" spans="1:11" x14ac:dyDescent="0.2">
      <c r="A489" s="182" t="s">
        <v>2493</v>
      </c>
      <c r="B489" s="182" t="s">
        <v>2525</v>
      </c>
      <c r="C489" s="182" t="s">
        <v>2616</v>
      </c>
      <c r="D489" s="182" t="s">
        <v>313</v>
      </c>
      <c r="E489" s="182" t="s">
        <v>397</v>
      </c>
      <c r="F489" s="182" t="s">
        <v>2617</v>
      </c>
      <c r="G489" s="182" t="s">
        <v>2502</v>
      </c>
      <c r="J489" s="184"/>
      <c r="K489" s="182" t="str">
        <f t="shared" si="12"/>
        <v>INT</v>
      </c>
    </row>
    <row r="490" spans="1:11" x14ac:dyDescent="0.2">
      <c r="A490" s="182" t="s">
        <v>2493</v>
      </c>
      <c r="B490" s="182" t="s">
        <v>2540</v>
      </c>
      <c r="C490" s="182" t="s">
        <v>2618</v>
      </c>
      <c r="D490" s="182" t="s">
        <v>313</v>
      </c>
      <c r="E490" s="182" t="s">
        <v>397</v>
      </c>
      <c r="F490" s="182" t="s">
        <v>2619</v>
      </c>
      <c r="G490" s="182" t="s">
        <v>2502</v>
      </c>
      <c r="J490" s="184"/>
      <c r="K490" s="182" t="str">
        <f t="shared" si="12"/>
        <v>INT</v>
      </c>
    </row>
    <row r="491" spans="1:11" x14ac:dyDescent="0.2">
      <c r="A491" s="182" t="s">
        <v>2493</v>
      </c>
      <c r="B491" s="182" t="s">
        <v>510</v>
      </c>
      <c r="C491" s="182" t="s">
        <v>2620</v>
      </c>
      <c r="D491" s="182" t="s">
        <v>313</v>
      </c>
      <c r="E491" s="182" t="s">
        <v>397</v>
      </c>
      <c r="F491" s="182" t="s">
        <v>2621</v>
      </c>
      <c r="G491" s="182" t="s">
        <v>2502</v>
      </c>
      <c r="J491" s="184"/>
      <c r="K491" s="182" t="str">
        <f t="shared" si="12"/>
        <v>INT</v>
      </c>
    </row>
    <row r="492" spans="1:11" x14ac:dyDescent="0.2">
      <c r="A492" s="182" t="s">
        <v>2493</v>
      </c>
      <c r="B492" s="182" t="s">
        <v>899</v>
      </c>
      <c r="C492" s="182" t="s">
        <v>2622</v>
      </c>
      <c r="D492" s="182" t="s">
        <v>313</v>
      </c>
      <c r="E492" s="182" t="s">
        <v>397</v>
      </c>
      <c r="F492" s="182" t="s">
        <v>2623</v>
      </c>
      <c r="G492" s="182" t="s">
        <v>2502</v>
      </c>
      <c r="J492" s="185">
        <v>44286</v>
      </c>
      <c r="K492" s="182" t="str">
        <f t="shared" si="12"/>
        <v>INT</v>
      </c>
    </row>
    <row r="493" spans="1:11" x14ac:dyDescent="0.2">
      <c r="A493" s="182" t="s">
        <v>2493</v>
      </c>
      <c r="B493" s="182" t="s">
        <v>447</v>
      </c>
      <c r="C493" s="182" t="s">
        <v>2624</v>
      </c>
      <c r="D493" s="182" t="s">
        <v>313</v>
      </c>
      <c r="E493" s="182" t="s">
        <v>397</v>
      </c>
      <c r="F493" s="182" t="s">
        <v>2625</v>
      </c>
      <c r="G493" s="182" t="s">
        <v>2502</v>
      </c>
      <c r="I493" s="182" t="s">
        <v>2626</v>
      </c>
      <c r="J493" s="185">
        <v>44286</v>
      </c>
      <c r="K493" s="182" t="str">
        <f t="shared" si="12"/>
        <v>INT</v>
      </c>
    </row>
    <row r="494" spans="1:11" x14ac:dyDescent="0.2">
      <c r="A494" s="182" t="s">
        <v>2627</v>
      </c>
      <c r="B494" s="182" t="s">
        <v>2628</v>
      </c>
      <c r="C494" s="182" t="s">
        <v>2629</v>
      </c>
      <c r="D494" s="182" t="s">
        <v>313</v>
      </c>
      <c r="E494" s="182" t="s">
        <v>397</v>
      </c>
      <c r="F494" s="182" t="s">
        <v>2630</v>
      </c>
      <c r="G494" s="182" t="s">
        <v>2502</v>
      </c>
      <c r="I494" s="182" t="s">
        <v>2626</v>
      </c>
      <c r="J494" s="185">
        <v>44286</v>
      </c>
      <c r="K494" s="182" t="str">
        <f t="shared" si="12"/>
        <v>INT</v>
      </c>
    </row>
    <row r="495" spans="1:11" x14ac:dyDescent="0.2">
      <c r="A495" s="182" t="s">
        <v>2627</v>
      </c>
      <c r="B495" s="182" t="s">
        <v>899</v>
      </c>
      <c r="C495" s="182" t="s">
        <v>2631</v>
      </c>
      <c r="D495" s="182" t="s">
        <v>313</v>
      </c>
      <c r="E495" s="182" t="s">
        <v>397</v>
      </c>
      <c r="F495" s="182" t="s">
        <v>2631</v>
      </c>
      <c r="G495" s="182" t="s">
        <v>2632</v>
      </c>
      <c r="H495" s="182" t="s">
        <v>2633</v>
      </c>
      <c r="J495" s="186" t="s">
        <v>2634</v>
      </c>
      <c r="K495" s="182" t="str">
        <f t="shared" si="12"/>
        <v>INT</v>
      </c>
    </row>
    <row r="496" spans="1:11" x14ac:dyDescent="0.2">
      <c r="A496" s="182" t="s">
        <v>2627</v>
      </c>
      <c r="B496" s="182" t="s">
        <v>899</v>
      </c>
      <c r="C496" s="182" t="s">
        <v>2631</v>
      </c>
      <c r="D496" s="182" t="s">
        <v>313</v>
      </c>
      <c r="E496" s="182" t="s">
        <v>397</v>
      </c>
      <c r="F496" s="182" t="s">
        <v>2631</v>
      </c>
      <c r="G496" s="182" t="s">
        <v>2635</v>
      </c>
      <c r="H496" s="182" t="s">
        <v>2633</v>
      </c>
      <c r="J496" s="186" t="s">
        <v>2634</v>
      </c>
      <c r="K496" s="182" t="str">
        <f t="shared" si="12"/>
        <v>INT</v>
      </c>
    </row>
    <row r="497" spans="1:11" x14ac:dyDescent="0.2">
      <c r="A497" s="182" t="s">
        <v>2627</v>
      </c>
      <c r="B497" s="182" t="s">
        <v>2601</v>
      </c>
      <c r="C497" s="182" t="s">
        <v>2636</v>
      </c>
      <c r="D497" s="182" t="s">
        <v>313</v>
      </c>
      <c r="E497" s="182" t="s">
        <v>2637</v>
      </c>
      <c r="F497" s="182" t="s">
        <v>2636</v>
      </c>
      <c r="G497" s="182" t="s">
        <v>2638</v>
      </c>
      <c r="H497" s="182" t="s">
        <v>2639</v>
      </c>
      <c r="J497" s="186" t="s">
        <v>2634</v>
      </c>
      <c r="K497" s="182" t="str">
        <f t="shared" si="12"/>
        <v>EXT</v>
      </c>
    </row>
    <row r="498" spans="1:11" x14ac:dyDescent="0.2">
      <c r="A498" s="182" t="s">
        <v>2627</v>
      </c>
      <c r="B498" s="182" t="s">
        <v>518</v>
      </c>
      <c r="C498" s="182" t="s">
        <v>2640</v>
      </c>
      <c r="D498" s="182" t="s">
        <v>313</v>
      </c>
      <c r="E498" s="182" t="s">
        <v>2641</v>
      </c>
      <c r="F498" s="182" t="s">
        <v>2640</v>
      </c>
      <c r="G498" s="182" t="s">
        <v>2642</v>
      </c>
      <c r="H498" s="182" t="s">
        <v>2643</v>
      </c>
      <c r="J498" s="186" t="s">
        <v>2634</v>
      </c>
      <c r="K498" s="182" t="str">
        <f t="shared" si="12"/>
        <v>EXT</v>
      </c>
    </row>
    <row r="499" spans="1:11" x14ac:dyDescent="0.2">
      <c r="A499" s="182" t="s">
        <v>2627</v>
      </c>
      <c r="B499" s="182" t="s">
        <v>447</v>
      </c>
      <c r="C499" s="182" t="s">
        <v>2644</v>
      </c>
      <c r="D499" s="182" t="s">
        <v>313</v>
      </c>
      <c r="E499" s="182" t="s">
        <v>2637</v>
      </c>
      <c r="F499" s="182" t="s">
        <v>2644</v>
      </c>
      <c r="G499" s="182" t="s">
        <v>2645</v>
      </c>
      <c r="J499" s="184"/>
      <c r="K499" s="182" t="str">
        <f t="shared" si="12"/>
        <v>EXT</v>
      </c>
    </row>
    <row r="500" spans="1:11" x14ac:dyDescent="0.2">
      <c r="A500" s="182" t="s">
        <v>2627</v>
      </c>
      <c r="B500" s="182" t="s">
        <v>447</v>
      </c>
      <c r="C500" s="182" t="s">
        <v>2646</v>
      </c>
      <c r="D500" s="182" t="s">
        <v>313</v>
      </c>
      <c r="E500" s="182" t="s">
        <v>449</v>
      </c>
      <c r="F500" s="182" t="s">
        <v>2646</v>
      </c>
      <c r="G500" s="182" t="s">
        <v>2647</v>
      </c>
      <c r="H500" s="182" t="s">
        <v>2648</v>
      </c>
      <c r="J500" s="184"/>
      <c r="K500" s="182" t="str">
        <f t="shared" si="12"/>
        <v>EXT</v>
      </c>
    </row>
    <row r="501" spans="1:11" x14ac:dyDescent="0.2">
      <c r="A501" s="182" t="s">
        <v>2627</v>
      </c>
      <c r="B501" s="182" t="s">
        <v>510</v>
      </c>
      <c r="C501" s="182" t="s">
        <v>2649</v>
      </c>
      <c r="D501" s="182" t="s">
        <v>313</v>
      </c>
      <c r="E501" s="182" t="s">
        <v>397</v>
      </c>
      <c r="F501" s="182" t="s">
        <v>2649</v>
      </c>
      <c r="G501" s="182" t="s">
        <v>2650</v>
      </c>
      <c r="J501" s="184"/>
      <c r="K501" s="182" t="str">
        <f t="shared" si="12"/>
        <v>INT</v>
      </c>
    </row>
    <row r="502" spans="1:11" x14ac:dyDescent="0.2">
      <c r="A502" s="182" t="s">
        <v>2627</v>
      </c>
      <c r="B502" s="182" t="s">
        <v>2651</v>
      </c>
      <c r="C502" s="182" t="s">
        <v>2652</v>
      </c>
      <c r="D502" s="182" t="s">
        <v>313</v>
      </c>
      <c r="E502" s="182" t="s">
        <v>397</v>
      </c>
      <c r="F502" s="182" t="s">
        <v>2652</v>
      </c>
      <c r="G502" s="182" t="s">
        <v>2653</v>
      </c>
      <c r="H502" s="182" t="s">
        <v>2654</v>
      </c>
      <c r="J502" s="184"/>
      <c r="K502" s="182" t="str">
        <f t="shared" si="12"/>
        <v>INT</v>
      </c>
    </row>
    <row r="503" spans="1:11" x14ac:dyDescent="0.2">
      <c r="A503" s="182" t="s">
        <v>2627</v>
      </c>
      <c r="B503" s="182" t="s">
        <v>447</v>
      </c>
      <c r="C503" s="182" t="s">
        <v>2655</v>
      </c>
      <c r="D503" s="182" t="s">
        <v>313</v>
      </c>
      <c r="E503" s="182" t="s">
        <v>2656</v>
      </c>
      <c r="F503" s="182" t="s">
        <v>2655</v>
      </c>
      <c r="G503" s="182" t="s">
        <v>2657</v>
      </c>
      <c r="J503" s="184"/>
      <c r="K503" s="182" t="str">
        <f t="shared" si="12"/>
        <v>EXT</v>
      </c>
    </row>
    <row r="504" spans="1:11" x14ac:dyDescent="0.2">
      <c r="A504" s="182" t="s">
        <v>2627</v>
      </c>
      <c r="B504" s="182" t="s">
        <v>899</v>
      </c>
      <c r="C504" s="182" t="s">
        <v>2658</v>
      </c>
      <c r="D504" s="182" t="s">
        <v>313</v>
      </c>
      <c r="E504" s="182" t="s">
        <v>397</v>
      </c>
      <c r="F504" s="182" t="s">
        <v>2658</v>
      </c>
      <c r="G504" s="182" t="s">
        <v>2659</v>
      </c>
      <c r="H504" s="182" t="s">
        <v>2633</v>
      </c>
      <c r="J504" s="184">
        <v>44111</v>
      </c>
      <c r="K504" s="182" t="str">
        <f t="shared" si="12"/>
        <v>INT</v>
      </c>
    </row>
    <row r="505" spans="1:11" x14ac:dyDescent="0.2">
      <c r="A505" s="182" t="s">
        <v>2627</v>
      </c>
      <c r="B505" s="182" t="s">
        <v>441</v>
      </c>
      <c r="C505" s="182" t="s">
        <v>2006</v>
      </c>
      <c r="D505" s="182" t="s">
        <v>313</v>
      </c>
      <c r="E505" s="182" t="str">
        <f>F505</f>
        <v>GLODAP</v>
      </c>
      <c r="F505" s="182" t="s">
        <v>2006</v>
      </c>
      <c r="G505" s="182" t="s">
        <v>2660</v>
      </c>
      <c r="H505" s="182" t="s">
        <v>2006</v>
      </c>
      <c r="J505" s="184">
        <v>44012</v>
      </c>
      <c r="K505" s="182" t="str">
        <f t="shared" si="12"/>
        <v>EXT</v>
      </c>
    </row>
    <row r="506" spans="1:11" x14ac:dyDescent="0.2">
      <c r="A506" s="182" t="s">
        <v>2627</v>
      </c>
      <c r="B506" s="182" t="s">
        <v>441</v>
      </c>
      <c r="C506" s="182" t="s">
        <v>2661</v>
      </c>
      <c r="D506" s="182" t="s">
        <v>313</v>
      </c>
      <c r="E506" s="182" t="str">
        <f>F506</f>
        <v>SOCAT</v>
      </c>
      <c r="F506" s="182" t="s">
        <v>2661</v>
      </c>
      <c r="G506" s="182" t="s">
        <v>2662</v>
      </c>
      <c r="H506" s="182" t="s">
        <v>2661</v>
      </c>
      <c r="J506" s="184">
        <v>44012</v>
      </c>
      <c r="K506" s="182" t="str">
        <f t="shared" si="12"/>
        <v>EXT</v>
      </c>
    </row>
    <row r="507" spans="1:11" x14ac:dyDescent="0.2">
      <c r="A507" s="182" t="s">
        <v>2627</v>
      </c>
      <c r="B507" s="182" t="s">
        <v>469</v>
      </c>
      <c r="C507" s="182" t="s">
        <v>2663</v>
      </c>
      <c r="D507" s="182" t="s">
        <v>313</v>
      </c>
      <c r="E507" s="182" t="s">
        <v>397</v>
      </c>
      <c r="F507" s="182" t="s">
        <v>2663</v>
      </c>
      <c r="G507" s="182" t="s">
        <v>2664</v>
      </c>
      <c r="H507" s="182" t="s">
        <v>2665</v>
      </c>
      <c r="J507" s="184"/>
      <c r="K507" s="182" t="str">
        <f t="shared" si="12"/>
        <v>INT</v>
      </c>
    </row>
    <row r="508" spans="1:11" x14ac:dyDescent="0.2">
      <c r="A508" s="182" t="s">
        <v>2627</v>
      </c>
      <c r="B508" s="182" t="s">
        <v>469</v>
      </c>
      <c r="C508" s="182" t="s">
        <v>2666</v>
      </c>
      <c r="D508" s="182" t="s">
        <v>313</v>
      </c>
      <c r="E508" s="182" t="s">
        <v>397</v>
      </c>
      <c r="F508" s="182" t="s">
        <v>2666</v>
      </c>
      <c r="G508" s="182" t="s">
        <v>2667</v>
      </c>
      <c r="H508" s="182" t="s">
        <v>2665</v>
      </c>
      <c r="J508" s="184"/>
      <c r="K508" s="182" t="str">
        <f t="shared" si="12"/>
        <v>INT</v>
      </c>
    </row>
    <row r="509" spans="1:11" x14ac:dyDescent="0.2">
      <c r="A509" s="182" t="s">
        <v>2627</v>
      </c>
      <c r="B509" s="182" t="s">
        <v>518</v>
      </c>
      <c r="C509" s="182" t="s">
        <v>2668</v>
      </c>
      <c r="D509" s="182" t="s">
        <v>313</v>
      </c>
      <c r="E509" s="182" t="s">
        <v>397</v>
      </c>
      <c r="F509" s="182" t="s">
        <v>2668</v>
      </c>
      <c r="G509" s="182" t="s">
        <v>2669</v>
      </c>
      <c r="H509" s="182" t="s">
        <v>2670</v>
      </c>
      <c r="J509" s="184"/>
      <c r="K509" s="182" t="str">
        <f t="shared" si="12"/>
        <v>INT</v>
      </c>
    </row>
    <row r="510" spans="1:11" x14ac:dyDescent="0.2">
      <c r="A510" s="187" t="s">
        <v>2671</v>
      </c>
      <c r="B510" s="187" t="s">
        <v>447</v>
      </c>
      <c r="C510" s="187" t="s">
        <v>2672</v>
      </c>
      <c r="D510" s="187" t="s">
        <v>313</v>
      </c>
      <c r="E510" s="187" t="s">
        <v>397</v>
      </c>
      <c r="F510" s="187" t="s">
        <v>2672</v>
      </c>
      <c r="G510" s="166" t="s">
        <v>2673</v>
      </c>
      <c r="H510" s="187" t="s">
        <v>2674</v>
      </c>
      <c r="I510" s="187"/>
      <c r="J510" s="188">
        <v>43830</v>
      </c>
      <c r="K510" s="187" t="s">
        <v>524</v>
      </c>
    </row>
    <row r="511" spans="1:11" x14ac:dyDescent="0.2">
      <c r="A511" s="187" t="s">
        <v>2671</v>
      </c>
      <c r="B511" s="187" t="s">
        <v>447</v>
      </c>
      <c r="C511" s="187" t="s">
        <v>2675</v>
      </c>
      <c r="D511" s="187" t="s">
        <v>313</v>
      </c>
      <c r="E511" s="187" t="s">
        <v>397</v>
      </c>
      <c r="F511" s="187" t="s">
        <v>2675</v>
      </c>
      <c r="G511" s="187" t="s">
        <v>2676</v>
      </c>
      <c r="H511" s="187" t="s">
        <v>2677</v>
      </c>
      <c r="I511" s="187"/>
      <c r="J511" s="188">
        <v>44389</v>
      </c>
      <c r="K511" s="187" t="s">
        <v>524</v>
      </c>
    </row>
    <row r="512" spans="1:11" x14ac:dyDescent="0.2">
      <c r="A512" s="187" t="s">
        <v>2671</v>
      </c>
      <c r="B512" s="187" t="s">
        <v>447</v>
      </c>
      <c r="C512" s="187" t="s">
        <v>2678</v>
      </c>
      <c r="D512" s="187" t="s">
        <v>313</v>
      </c>
      <c r="E512" s="187" t="s">
        <v>397</v>
      </c>
      <c r="F512" s="187" t="s">
        <v>2678</v>
      </c>
      <c r="G512" s="187" t="s">
        <v>2679</v>
      </c>
      <c r="H512" s="187" t="s">
        <v>2680</v>
      </c>
      <c r="I512" s="187"/>
      <c r="J512" s="188">
        <v>44406</v>
      </c>
      <c r="K512" s="187" t="s">
        <v>524</v>
      </c>
    </row>
    <row r="513" spans="1:11" x14ac:dyDescent="0.2">
      <c r="A513" s="187" t="s">
        <v>2671</v>
      </c>
      <c r="B513" s="187" t="s">
        <v>447</v>
      </c>
      <c r="C513" s="187" t="s">
        <v>2681</v>
      </c>
      <c r="D513" s="187" t="s">
        <v>313</v>
      </c>
      <c r="E513" s="187" t="s">
        <v>397</v>
      </c>
      <c r="F513" s="187" t="s">
        <v>2681</v>
      </c>
      <c r="G513" s="187" t="s">
        <v>2682</v>
      </c>
      <c r="H513" s="187" t="s">
        <v>2683</v>
      </c>
      <c r="I513" s="187"/>
      <c r="J513" s="188">
        <v>44447</v>
      </c>
      <c r="K513" s="187" t="s">
        <v>524</v>
      </c>
    </row>
    <row r="514" spans="1:11" x14ac:dyDescent="0.2">
      <c r="A514" s="187" t="s">
        <v>2671</v>
      </c>
      <c r="B514" s="187" t="s">
        <v>447</v>
      </c>
      <c r="C514" s="187" t="s">
        <v>2684</v>
      </c>
      <c r="D514" s="187" t="s">
        <v>313</v>
      </c>
      <c r="E514" s="187" t="s">
        <v>397</v>
      </c>
      <c r="F514" s="187" t="s">
        <v>2684</v>
      </c>
      <c r="G514" s="187" t="s">
        <v>2685</v>
      </c>
      <c r="H514" s="187" t="s">
        <v>2686</v>
      </c>
      <c r="I514" s="187"/>
      <c r="J514" s="188">
        <v>44475</v>
      </c>
      <c r="K514" s="187" t="s">
        <v>524</v>
      </c>
    </row>
    <row r="515" spans="1:11" x14ac:dyDescent="0.2">
      <c r="A515" s="187" t="s">
        <v>2671</v>
      </c>
      <c r="B515" s="187" t="s">
        <v>469</v>
      </c>
      <c r="C515" s="187" t="s">
        <v>2687</v>
      </c>
      <c r="D515" s="187" t="s">
        <v>313</v>
      </c>
      <c r="E515" s="187" t="s">
        <v>397</v>
      </c>
      <c r="F515" s="187" t="s">
        <v>2687</v>
      </c>
      <c r="G515" s="166" t="s">
        <v>2688</v>
      </c>
      <c r="H515" s="187" t="s">
        <v>2689</v>
      </c>
      <c r="I515" s="187"/>
      <c r="J515" s="188">
        <v>44298</v>
      </c>
      <c r="K515" s="187" t="s">
        <v>524</v>
      </c>
    </row>
    <row r="516" spans="1:11" x14ac:dyDescent="0.2">
      <c r="A516" s="187" t="s">
        <v>2671</v>
      </c>
      <c r="B516" s="187" t="s">
        <v>469</v>
      </c>
      <c r="C516" s="187" t="s">
        <v>2690</v>
      </c>
      <c r="D516" s="187" t="s">
        <v>313</v>
      </c>
      <c r="E516" s="187" t="s">
        <v>397</v>
      </c>
      <c r="F516" s="187" t="s">
        <v>2690</v>
      </c>
      <c r="G516" s="187" t="s">
        <v>2691</v>
      </c>
      <c r="H516" s="187" t="s">
        <v>2692</v>
      </c>
      <c r="I516" s="187"/>
      <c r="J516" s="188">
        <v>44389</v>
      </c>
      <c r="K516" s="187" t="s">
        <v>524</v>
      </c>
    </row>
    <row r="517" spans="1:11" x14ac:dyDescent="0.2">
      <c r="A517" s="187" t="s">
        <v>2671</v>
      </c>
      <c r="B517" s="187" t="s">
        <v>469</v>
      </c>
      <c r="C517" s="187" t="s">
        <v>2693</v>
      </c>
      <c r="D517" s="187" t="s">
        <v>313</v>
      </c>
      <c r="E517" s="187" t="s">
        <v>397</v>
      </c>
      <c r="F517" s="187" t="s">
        <v>2693</v>
      </c>
      <c r="G517" s="187" t="s">
        <v>2694</v>
      </c>
      <c r="H517" s="187" t="s">
        <v>2695</v>
      </c>
      <c r="I517" s="187"/>
      <c r="J517" s="188">
        <v>44406</v>
      </c>
      <c r="K517" s="187" t="s">
        <v>524</v>
      </c>
    </row>
    <row r="518" spans="1:11" x14ac:dyDescent="0.2">
      <c r="A518" s="187" t="s">
        <v>2671</v>
      </c>
      <c r="B518" s="187" t="s">
        <v>469</v>
      </c>
      <c r="C518" s="187" t="s">
        <v>2696</v>
      </c>
      <c r="D518" s="187" t="s">
        <v>313</v>
      </c>
      <c r="E518" s="187" t="s">
        <v>397</v>
      </c>
      <c r="F518" s="187" t="s">
        <v>2696</v>
      </c>
      <c r="G518" s="187" t="s">
        <v>2697</v>
      </c>
      <c r="H518" s="187" t="s">
        <v>2698</v>
      </c>
      <c r="I518" s="187"/>
      <c r="J518" s="188">
        <v>43447</v>
      </c>
      <c r="K518" s="187" t="s">
        <v>524</v>
      </c>
    </row>
    <row r="519" spans="1:11" x14ac:dyDescent="0.2">
      <c r="A519" s="187" t="s">
        <v>2671</v>
      </c>
      <c r="B519" s="187" t="s">
        <v>469</v>
      </c>
      <c r="C519" s="187" t="s">
        <v>2699</v>
      </c>
      <c r="D519" s="187" t="s">
        <v>313</v>
      </c>
      <c r="E519" s="187" t="s">
        <v>397</v>
      </c>
      <c r="F519" s="187" t="s">
        <v>2699</v>
      </c>
      <c r="G519" s="187" t="s">
        <v>2700</v>
      </c>
      <c r="H519" s="187" t="s">
        <v>2701</v>
      </c>
      <c r="I519" s="187"/>
      <c r="J519" s="188">
        <v>44447</v>
      </c>
      <c r="K519" s="187" t="s">
        <v>524</v>
      </c>
    </row>
    <row r="520" spans="1:11" x14ac:dyDescent="0.2">
      <c r="A520" s="187" t="s">
        <v>2671</v>
      </c>
      <c r="B520" s="187" t="s">
        <v>469</v>
      </c>
      <c r="C520" s="187" t="s">
        <v>2702</v>
      </c>
      <c r="D520" s="187" t="s">
        <v>313</v>
      </c>
      <c r="E520" s="187" t="s">
        <v>397</v>
      </c>
      <c r="F520" s="187" t="s">
        <v>2702</v>
      </c>
      <c r="G520" s="187" t="s">
        <v>2703</v>
      </c>
      <c r="H520" s="187" t="s">
        <v>2704</v>
      </c>
      <c r="I520" s="187"/>
      <c r="J520" s="188">
        <v>44475</v>
      </c>
      <c r="K520" s="187" t="s">
        <v>524</v>
      </c>
    </row>
    <row r="521" spans="1:11" x14ac:dyDescent="0.2">
      <c r="A521" s="187" t="s">
        <v>2671</v>
      </c>
      <c r="B521" s="187" t="s">
        <v>1918</v>
      </c>
      <c r="C521" s="187" t="s">
        <v>2705</v>
      </c>
      <c r="D521" s="187" t="s">
        <v>313</v>
      </c>
      <c r="E521" s="187" t="s">
        <v>397</v>
      </c>
      <c r="F521" s="187" t="s">
        <v>2705</v>
      </c>
      <c r="G521" s="166" t="s">
        <v>2706</v>
      </c>
      <c r="H521" s="187" t="s">
        <v>2707</v>
      </c>
      <c r="I521" s="187"/>
      <c r="J521" s="188">
        <v>44286</v>
      </c>
      <c r="K521" s="187" t="s">
        <v>524</v>
      </c>
    </row>
    <row r="522" spans="1:11" x14ac:dyDescent="0.2">
      <c r="A522" s="187" t="s">
        <v>2671</v>
      </c>
      <c r="B522" s="187" t="s">
        <v>978</v>
      </c>
      <c r="C522" s="187" t="s">
        <v>2708</v>
      </c>
      <c r="D522" s="187" t="s">
        <v>313</v>
      </c>
      <c r="E522" s="187" t="s">
        <v>397</v>
      </c>
      <c r="F522" s="187" t="s">
        <v>2708</v>
      </c>
      <c r="G522" s="187" t="s">
        <v>2709</v>
      </c>
      <c r="H522" s="187" t="s">
        <v>2710</v>
      </c>
      <c r="I522" s="187"/>
      <c r="J522" s="188">
        <v>44286</v>
      </c>
      <c r="K522" s="187" t="s">
        <v>524</v>
      </c>
    </row>
    <row r="523" spans="1:11" x14ac:dyDescent="0.2">
      <c r="A523" s="187" t="s">
        <v>2671</v>
      </c>
      <c r="B523" s="187" t="s">
        <v>1428</v>
      </c>
      <c r="C523" s="187" t="s">
        <v>2711</v>
      </c>
      <c r="D523" s="187" t="s">
        <v>313</v>
      </c>
      <c r="E523" s="187" t="s">
        <v>397</v>
      </c>
      <c r="F523" s="187" t="s">
        <v>2711</v>
      </c>
      <c r="G523" s="187" t="s">
        <v>2712</v>
      </c>
      <c r="H523" s="187" t="s">
        <v>2713</v>
      </c>
      <c r="I523" s="187"/>
      <c r="J523" s="188">
        <v>44286</v>
      </c>
      <c r="K523" s="187" t="s">
        <v>524</v>
      </c>
    </row>
    <row r="524" spans="1:11" x14ac:dyDescent="0.2">
      <c r="A524" s="187" t="s">
        <v>2671</v>
      </c>
      <c r="B524" s="187" t="s">
        <v>2714</v>
      </c>
      <c r="C524" s="187" t="s">
        <v>2715</v>
      </c>
      <c r="D524" s="187" t="s">
        <v>313</v>
      </c>
      <c r="E524" s="187" t="s">
        <v>397</v>
      </c>
      <c r="F524" s="187" t="s">
        <v>2715</v>
      </c>
      <c r="G524" s="166" t="s">
        <v>2716</v>
      </c>
      <c r="H524" s="187" t="s">
        <v>2717</v>
      </c>
      <c r="I524" s="187"/>
      <c r="J524" s="188">
        <v>44358</v>
      </c>
      <c r="K524" s="187" t="s">
        <v>524</v>
      </c>
    </row>
    <row r="525" spans="1:11" x14ac:dyDescent="0.2">
      <c r="A525" s="187" t="s">
        <v>2671</v>
      </c>
      <c r="B525" s="187" t="s">
        <v>510</v>
      </c>
      <c r="C525" s="187" t="s">
        <v>2718</v>
      </c>
      <c r="D525" s="187" t="s">
        <v>313</v>
      </c>
      <c r="E525" s="187" t="s">
        <v>397</v>
      </c>
      <c r="F525" s="187" t="s">
        <v>2718</v>
      </c>
      <c r="G525" s="187" t="s">
        <v>2719</v>
      </c>
      <c r="H525" s="187" t="s">
        <v>2720</v>
      </c>
      <c r="I525" s="187"/>
      <c r="J525" s="188">
        <v>43830</v>
      </c>
      <c r="K525" s="187" t="s">
        <v>524</v>
      </c>
    </row>
    <row r="526" spans="1:11" x14ac:dyDescent="0.2">
      <c r="A526" s="187" t="s">
        <v>2671</v>
      </c>
      <c r="B526" s="187" t="s">
        <v>510</v>
      </c>
      <c r="C526" s="187" t="s">
        <v>2721</v>
      </c>
      <c r="D526" s="187" t="s">
        <v>313</v>
      </c>
      <c r="E526" s="187" t="s">
        <v>397</v>
      </c>
      <c r="F526" s="187" t="s">
        <v>2721</v>
      </c>
      <c r="G526" s="166" t="s">
        <v>2722</v>
      </c>
      <c r="H526" s="187" t="s">
        <v>2723</v>
      </c>
      <c r="I526" s="187"/>
      <c r="J526" s="188">
        <v>43100</v>
      </c>
      <c r="K526" s="187" t="s">
        <v>524</v>
      </c>
    </row>
    <row r="527" spans="1:11" x14ac:dyDescent="0.2">
      <c r="A527" s="187" t="s">
        <v>2671</v>
      </c>
      <c r="B527" s="187" t="s">
        <v>510</v>
      </c>
      <c r="C527" s="187" t="s">
        <v>2724</v>
      </c>
      <c r="D527" s="187" t="s">
        <v>313</v>
      </c>
      <c r="E527" s="187" t="s">
        <v>397</v>
      </c>
      <c r="F527" s="187" t="s">
        <v>2721</v>
      </c>
      <c r="G527" s="166" t="s">
        <v>2725</v>
      </c>
      <c r="H527" s="187" t="s">
        <v>2723</v>
      </c>
      <c r="I527" s="187"/>
      <c r="J527" s="188">
        <v>43100</v>
      </c>
      <c r="K527" s="187" t="s">
        <v>524</v>
      </c>
    </row>
    <row r="528" spans="1:11" x14ac:dyDescent="0.2">
      <c r="A528" s="187" t="s">
        <v>2671</v>
      </c>
      <c r="B528" s="187" t="s">
        <v>518</v>
      </c>
      <c r="C528" s="187" t="s">
        <v>2726</v>
      </c>
      <c r="D528" s="187" t="s">
        <v>313</v>
      </c>
      <c r="E528" s="187" t="s">
        <v>397</v>
      </c>
      <c r="F528" s="187" t="s">
        <v>2726</v>
      </c>
      <c r="G528" s="166" t="s">
        <v>2727</v>
      </c>
      <c r="H528" s="187" t="s">
        <v>2728</v>
      </c>
      <c r="I528" s="187"/>
      <c r="J528" s="188">
        <v>44350</v>
      </c>
      <c r="K528" s="187" t="s">
        <v>524</v>
      </c>
    </row>
    <row r="529" spans="1:11" x14ac:dyDescent="0.2">
      <c r="A529" s="187" t="s">
        <v>2671</v>
      </c>
      <c r="B529" s="187" t="s">
        <v>518</v>
      </c>
      <c r="C529" s="187" t="s">
        <v>2729</v>
      </c>
      <c r="D529" s="187" t="s">
        <v>313</v>
      </c>
      <c r="E529" s="187" t="s">
        <v>397</v>
      </c>
      <c r="F529" s="187" t="s">
        <v>2729</v>
      </c>
      <c r="G529" s="187" t="s">
        <v>2727</v>
      </c>
      <c r="H529" s="187" t="s">
        <v>2730</v>
      </c>
      <c r="I529" s="187"/>
      <c r="J529" s="188">
        <v>44279</v>
      </c>
      <c r="K529" s="187" t="s">
        <v>524</v>
      </c>
    </row>
    <row r="530" spans="1:11" x14ac:dyDescent="0.2">
      <c r="A530" s="187" t="s">
        <v>2671</v>
      </c>
      <c r="B530" s="187" t="s">
        <v>518</v>
      </c>
      <c r="C530" s="187" t="s">
        <v>2731</v>
      </c>
      <c r="D530" s="187" t="s">
        <v>313</v>
      </c>
      <c r="E530" s="187" t="s">
        <v>397</v>
      </c>
      <c r="F530" s="187" t="s">
        <v>2731</v>
      </c>
      <c r="G530" s="187" t="s">
        <v>2732</v>
      </c>
      <c r="H530" s="187" t="s">
        <v>2733</v>
      </c>
      <c r="I530" s="187"/>
      <c r="J530" s="188">
        <v>44279</v>
      </c>
      <c r="K530" s="187" t="s">
        <v>524</v>
      </c>
    </row>
    <row r="531" spans="1:11" x14ac:dyDescent="0.2">
      <c r="A531" s="187" t="s">
        <v>2671</v>
      </c>
      <c r="B531" s="187" t="s">
        <v>518</v>
      </c>
      <c r="C531" s="187" t="s">
        <v>2734</v>
      </c>
      <c r="D531" s="187" t="s">
        <v>313</v>
      </c>
      <c r="E531" s="187" t="s">
        <v>397</v>
      </c>
      <c r="F531" s="187" t="s">
        <v>2734</v>
      </c>
      <c r="G531" s="187" t="s">
        <v>2735</v>
      </c>
      <c r="H531" s="187" t="s">
        <v>2736</v>
      </c>
      <c r="I531" s="187"/>
      <c r="J531" s="188">
        <v>44320</v>
      </c>
      <c r="K531" s="187" t="s">
        <v>524</v>
      </c>
    </row>
    <row r="532" spans="1:11" x14ac:dyDescent="0.2">
      <c r="A532" s="187" t="s">
        <v>2671</v>
      </c>
      <c r="B532" s="187" t="s">
        <v>518</v>
      </c>
      <c r="C532" s="187" t="s">
        <v>2737</v>
      </c>
      <c r="D532" s="187" t="s">
        <v>313</v>
      </c>
      <c r="E532" s="187" t="s">
        <v>397</v>
      </c>
      <c r="F532" s="187" t="s">
        <v>2737</v>
      </c>
      <c r="G532" s="166" t="s">
        <v>2738</v>
      </c>
      <c r="H532" s="187" t="s">
        <v>2739</v>
      </c>
      <c r="I532" s="187"/>
      <c r="J532" s="188">
        <v>44320</v>
      </c>
      <c r="K532" s="187" t="s">
        <v>524</v>
      </c>
    </row>
    <row r="533" spans="1:11" x14ac:dyDescent="0.2">
      <c r="A533" s="187" t="s">
        <v>2671</v>
      </c>
      <c r="B533" s="187" t="s">
        <v>2740</v>
      </c>
      <c r="C533" s="187" t="s">
        <v>2741</v>
      </c>
      <c r="D533" s="187" t="s">
        <v>313</v>
      </c>
      <c r="E533" s="187" t="s">
        <v>397</v>
      </c>
      <c r="F533" s="187" t="s">
        <v>2741</v>
      </c>
      <c r="G533" s="166" t="s">
        <v>2742</v>
      </c>
      <c r="H533" s="187" t="s">
        <v>2743</v>
      </c>
      <c r="I533" s="187"/>
      <c r="J533" s="188" t="s">
        <v>2634</v>
      </c>
      <c r="K533" s="187" t="s">
        <v>524</v>
      </c>
    </row>
    <row r="534" spans="1:11" x14ac:dyDescent="0.2">
      <c r="A534" s="187" t="s">
        <v>2671</v>
      </c>
      <c r="B534" s="187" t="s">
        <v>2740</v>
      </c>
      <c r="C534" s="187" t="s">
        <v>2744</v>
      </c>
      <c r="D534" s="187" t="s">
        <v>313</v>
      </c>
      <c r="E534" s="187" t="s">
        <v>397</v>
      </c>
      <c r="F534" s="187" t="s">
        <v>2744</v>
      </c>
      <c r="G534" s="166" t="s">
        <v>2745</v>
      </c>
      <c r="H534" s="187" t="s">
        <v>2746</v>
      </c>
      <c r="I534" s="187"/>
      <c r="J534" s="188" t="s">
        <v>2634</v>
      </c>
      <c r="K534" s="187" t="s">
        <v>524</v>
      </c>
    </row>
    <row r="535" spans="1:11" x14ac:dyDescent="0.2">
      <c r="A535" s="187" t="s">
        <v>2671</v>
      </c>
      <c r="B535" s="187" t="s">
        <v>2740</v>
      </c>
      <c r="C535" s="187" t="s">
        <v>2747</v>
      </c>
      <c r="D535" s="187" t="s">
        <v>313</v>
      </c>
      <c r="E535" s="187" t="s">
        <v>397</v>
      </c>
      <c r="F535" s="187" t="s">
        <v>2747</v>
      </c>
      <c r="G535" s="166" t="s">
        <v>2748</v>
      </c>
      <c r="H535" s="187" t="s">
        <v>2749</v>
      </c>
      <c r="I535" s="187"/>
      <c r="J535" s="188">
        <v>44286</v>
      </c>
      <c r="K535" s="187" t="s">
        <v>524</v>
      </c>
    </row>
    <row r="536" spans="1:11" x14ac:dyDescent="0.2">
      <c r="A536" s="187" t="s">
        <v>2671</v>
      </c>
      <c r="B536" s="187" t="s">
        <v>2740</v>
      </c>
      <c r="C536" s="187" t="s">
        <v>2750</v>
      </c>
      <c r="D536" s="187" t="s">
        <v>313</v>
      </c>
      <c r="E536" s="187" t="s">
        <v>397</v>
      </c>
      <c r="F536" s="187" t="s">
        <v>2750</v>
      </c>
      <c r="G536" s="187" t="s">
        <v>2751</v>
      </c>
      <c r="H536" s="187" t="s">
        <v>2752</v>
      </c>
      <c r="I536" s="187"/>
      <c r="J536" s="188">
        <v>44286</v>
      </c>
      <c r="K536" s="187" t="s">
        <v>524</v>
      </c>
    </row>
    <row r="537" spans="1:11" x14ac:dyDescent="0.2">
      <c r="A537" s="187" t="s">
        <v>2671</v>
      </c>
      <c r="B537" s="187" t="s">
        <v>2740</v>
      </c>
      <c r="C537" s="187" t="s">
        <v>2753</v>
      </c>
      <c r="D537" s="187" t="s">
        <v>313</v>
      </c>
      <c r="E537" s="187" t="s">
        <v>397</v>
      </c>
      <c r="F537" s="187" t="s">
        <v>2753</v>
      </c>
      <c r="G537" s="187" t="s">
        <v>2751</v>
      </c>
      <c r="H537" s="187" t="s">
        <v>2754</v>
      </c>
      <c r="I537" s="187"/>
      <c r="J537" s="188">
        <v>44286</v>
      </c>
      <c r="K537" s="187" t="s">
        <v>524</v>
      </c>
    </row>
    <row r="538" spans="1:11" x14ac:dyDescent="0.2">
      <c r="A538" s="187" t="s">
        <v>2671</v>
      </c>
      <c r="B538" s="187" t="s">
        <v>2740</v>
      </c>
      <c r="C538" s="187" t="s">
        <v>2755</v>
      </c>
      <c r="D538" s="187" t="s">
        <v>313</v>
      </c>
      <c r="E538" s="187" t="s">
        <v>397</v>
      </c>
      <c r="F538" s="187" t="s">
        <v>2755</v>
      </c>
      <c r="G538" s="166" t="s">
        <v>2756</v>
      </c>
      <c r="H538" s="187" t="s">
        <v>2757</v>
      </c>
      <c r="I538" s="187"/>
      <c r="J538" s="188">
        <v>44286</v>
      </c>
      <c r="K538" s="187" t="s">
        <v>524</v>
      </c>
    </row>
    <row r="539" spans="1:11" x14ac:dyDescent="0.2">
      <c r="A539" s="187" t="s">
        <v>2671</v>
      </c>
      <c r="B539" s="187" t="s">
        <v>2758</v>
      </c>
      <c r="C539" s="187" t="s">
        <v>2759</v>
      </c>
      <c r="D539" s="187" t="s">
        <v>313</v>
      </c>
      <c r="E539" s="187" t="s">
        <v>397</v>
      </c>
      <c r="F539" s="187" t="s">
        <v>2759</v>
      </c>
      <c r="G539" s="187" t="s">
        <v>2760</v>
      </c>
      <c r="H539" s="187" t="s">
        <v>2761</v>
      </c>
      <c r="I539" s="188">
        <v>43952</v>
      </c>
      <c r="J539" s="188">
        <v>43465</v>
      </c>
      <c r="K539" s="187" t="s">
        <v>524</v>
      </c>
    </row>
    <row r="540" spans="1:11" x14ac:dyDescent="0.2">
      <c r="A540" s="187" t="s">
        <v>2671</v>
      </c>
      <c r="B540" s="187" t="s">
        <v>518</v>
      </c>
      <c r="C540" s="187" t="s">
        <v>2762</v>
      </c>
      <c r="D540" s="187" t="s">
        <v>313</v>
      </c>
      <c r="E540" s="187" t="s">
        <v>397</v>
      </c>
      <c r="F540" s="187" t="s">
        <v>2762</v>
      </c>
      <c r="G540" s="187" t="s">
        <v>2763</v>
      </c>
      <c r="H540" s="187" t="s">
        <v>2764</v>
      </c>
      <c r="I540" s="188">
        <v>44166</v>
      </c>
      <c r="J540" s="188">
        <v>43465</v>
      </c>
      <c r="K540" s="187" t="s">
        <v>524</v>
      </c>
    </row>
    <row r="541" spans="1:11" x14ac:dyDescent="0.2">
      <c r="A541" s="187" t="s">
        <v>2671</v>
      </c>
      <c r="B541" s="187" t="s">
        <v>518</v>
      </c>
      <c r="C541" s="187" t="s">
        <v>2765</v>
      </c>
      <c r="D541" s="187" t="s">
        <v>313</v>
      </c>
      <c r="E541" s="187" t="s">
        <v>397</v>
      </c>
      <c r="F541" s="187" t="s">
        <v>2765</v>
      </c>
      <c r="G541" s="187" t="s">
        <v>2766</v>
      </c>
      <c r="H541" s="187" t="s">
        <v>2767</v>
      </c>
      <c r="I541" s="188">
        <v>44166</v>
      </c>
      <c r="J541" s="188">
        <v>43830</v>
      </c>
      <c r="K541" s="187" t="s">
        <v>524</v>
      </c>
    </row>
    <row r="542" spans="1:11" x14ac:dyDescent="0.2">
      <c r="A542" s="187" t="s">
        <v>2671</v>
      </c>
      <c r="B542" s="187" t="s">
        <v>469</v>
      </c>
      <c r="C542" s="187" t="s">
        <v>2768</v>
      </c>
      <c r="D542" s="187" t="s">
        <v>313</v>
      </c>
      <c r="E542" s="187" t="s">
        <v>397</v>
      </c>
      <c r="F542" s="187" t="s">
        <v>2768</v>
      </c>
      <c r="G542" s="166" t="s">
        <v>2769</v>
      </c>
      <c r="H542" s="187" t="s">
        <v>2770</v>
      </c>
      <c r="I542" s="187"/>
      <c r="J542" s="188">
        <v>44377</v>
      </c>
      <c r="K542" s="187" t="s">
        <v>524</v>
      </c>
    </row>
    <row r="543" spans="1:11" x14ac:dyDescent="0.2">
      <c r="A543" s="187" t="s">
        <v>2671</v>
      </c>
      <c r="B543" s="187" t="s">
        <v>447</v>
      </c>
      <c r="C543" s="187" t="s">
        <v>2771</v>
      </c>
      <c r="D543" s="187" t="s">
        <v>313</v>
      </c>
      <c r="E543" s="187" t="s">
        <v>397</v>
      </c>
      <c r="F543" s="187" t="s">
        <v>2771</v>
      </c>
      <c r="G543" s="187" t="s">
        <v>2772</v>
      </c>
      <c r="H543" s="187" t="s">
        <v>2773</v>
      </c>
      <c r="I543" s="187"/>
      <c r="J543" s="188">
        <v>44377</v>
      </c>
      <c r="K543" s="187" t="s">
        <v>524</v>
      </c>
    </row>
    <row r="544" spans="1:11" x14ac:dyDescent="0.2">
      <c r="A544" s="187" t="s">
        <v>2671</v>
      </c>
      <c r="B544" s="187" t="s">
        <v>978</v>
      </c>
      <c r="C544" s="187" t="s">
        <v>2774</v>
      </c>
      <c r="D544" s="187" t="s">
        <v>313</v>
      </c>
      <c r="E544" s="187" t="s">
        <v>397</v>
      </c>
      <c r="F544" s="187" t="s">
        <v>2774</v>
      </c>
      <c r="G544" s="166" t="s">
        <v>2775</v>
      </c>
      <c r="H544" s="187" t="s">
        <v>2776</v>
      </c>
      <c r="I544" s="187"/>
      <c r="J544" s="188">
        <v>44421</v>
      </c>
      <c r="K544" s="187" t="s">
        <v>524</v>
      </c>
    </row>
    <row r="545" spans="1:11" x14ac:dyDescent="0.2">
      <c r="A545" s="187" t="s">
        <v>2671</v>
      </c>
      <c r="B545" s="187" t="s">
        <v>1428</v>
      </c>
      <c r="C545" s="187" t="s">
        <v>2777</v>
      </c>
      <c r="D545" s="187" t="s">
        <v>313</v>
      </c>
      <c r="E545" s="187" t="s">
        <v>397</v>
      </c>
      <c r="F545" s="187" t="s">
        <v>2777</v>
      </c>
      <c r="G545" s="166" t="s">
        <v>2778</v>
      </c>
      <c r="H545" s="187" t="s">
        <v>2779</v>
      </c>
      <c r="I545" s="187"/>
      <c r="J545" s="188">
        <v>44421</v>
      </c>
      <c r="K545" s="187" t="s">
        <v>524</v>
      </c>
    </row>
    <row r="546" spans="1:11" x14ac:dyDescent="0.2">
      <c r="A546" s="187" t="s">
        <v>2671</v>
      </c>
      <c r="B546" s="187" t="s">
        <v>518</v>
      </c>
      <c r="C546" s="187" t="s">
        <v>2780</v>
      </c>
      <c r="D546" s="187" t="s">
        <v>313</v>
      </c>
      <c r="E546" s="187" t="s">
        <v>397</v>
      </c>
      <c r="F546" s="187" t="s">
        <v>2780</v>
      </c>
      <c r="G546" s="166" t="s">
        <v>2781</v>
      </c>
      <c r="H546" s="187" t="s">
        <v>2782</v>
      </c>
      <c r="I546" s="187"/>
      <c r="J546" s="188">
        <v>44421</v>
      </c>
      <c r="K546" s="187" t="s">
        <v>524</v>
      </c>
    </row>
    <row r="547" spans="1:11" x14ac:dyDescent="0.2">
      <c r="A547" s="187" t="s">
        <v>2671</v>
      </c>
      <c r="B547" s="187" t="s">
        <v>1918</v>
      </c>
      <c r="C547" s="187" t="s">
        <v>2783</v>
      </c>
      <c r="D547" s="187" t="s">
        <v>313</v>
      </c>
      <c r="E547" s="187" t="s">
        <v>397</v>
      </c>
      <c r="F547" s="187" t="s">
        <v>2783</v>
      </c>
      <c r="G547" s="166" t="s">
        <v>2784</v>
      </c>
      <c r="H547" s="187" t="s">
        <v>2785</v>
      </c>
      <c r="I547" s="187"/>
      <c r="J547" s="188">
        <v>44421</v>
      </c>
      <c r="K547" s="187" t="s">
        <v>524</v>
      </c>
    </row>
    <row r="548" spans="1:11" x14ac:dyDescent="0.2">
      <c r="A548" s="187" t="s">
        <v>2671</v>
      </c>
      <c r="B548" s="187" t="s">
        <v>2758</v>
      </c>
      <c r="C548" s="187" t="s">
        <v>2786</v>
      </c>
      <c r="D548" s="187" t="s">
        <v>313</v>
      </c>
      <c r="E548" s="187" t="s">
        <v>397</v>
      </c>
      <c r="F548" s="187" t="s">
        <v>2786</v>
      </c>
      <c r="G548" s="166" t="s">
        <v>2787</v>
      </c>
      <c r="H548" s="187" t="s">
        <v>2788</v>
      </c>
      <c r="I548" s="187"/>
      <c r="J548" s="188">
        <v>44421</v>
      </c>
      <c r="K548" s="187" t="s">
        <v>524</v>
      </c>
    </row>
    <row r="549" spans="1:11" x14ac:dyDescent="0.2">
      <c r="A549" s="187" t="s">
        <v>2671</v>
      </c>
      <c r="B549" s="187" t="s">
        <v>447</v>
      </c>
      <c r="C549" s="187" t="s">
        <v>2789</v>
      </c>
      <c r="D549" s="187" t="s">
        <v>313</v>
      </c>
      <c r="E549" s="187" t="s">
        <v>397</v>
      </c>
      <c r="F549" s="187" t="s">
        <v>2789</v>
      </c>
      <c r="G549" s="187" t="s">
        <v>2790</v>
      </c>
      <c r="H549" s="187" t="s">
        <v>2791</v>
      </c>
      <c r="I549" s="187"/>
      <c r="J549" s="188">
        <v>44417</v>
      </c>
      <c r="K549" s="187" t="s">
        <v>524</v>
      </c>
    </row>
    <row r="550" spans="1:11" x14ac:dyDescent="0.2">
      <c r="A550" s="187" t="s">
        <v>2671</v>
      </c>
      <c r="B550" s="187" t="s">
        <v>447</v>
      </c>
      <c r="C550" s="187" t="s">
        <v>2792</v>
      </c>
      <c r="D550" s="187" t="s">
        <v>313</v>
      </c>
      <c r="E550" s="187" t="s">
        <v>397</v>
      </c>
      <c r="F550" s="187" t="s">
        <v>2792</v>
      </c>
      <c r="G550" s="166" t="s">
        <v>2793</v>
      </c>
      <c r="H550" s="187" t="s">
        <v>2794</v>
      </c>
      <c r="I550" s="187"/>
      <c r="J550" s="188">
        <v>44417</v>
      </c>
      <c r="K550" s="187" t="s">
        <v>524</v>
      </c>
    </row>
    <row r="551" spans="1:11" x14ac:dyDescent="0.2">
      <c r="A551" s="187" t="s">
        <v>2671</v>
      </c>
      <c r="B551" s="187" t="s">
        <v>447</v>
      </c>
      <c r="C551" s="187" t="s">
        <v>2795</v>
      </c>
      <c r="D551" s="187" t="s">
        <v>313</v>
      </c>
      <c r="E551" s="187" t="s">
        <v>397</v>
      </c>
      <c r="F551" s="187" t="s">
        <v>2795</v>
      </c>
      <c r="G551" s="187" t="s">
        <v>2796</v>
      </c>
      <c r="H551" s="187" t="s">
        <v>2797</v>
      </c>
      <c r="I551" s="187"/>
      <c r="J551" s="188">
        <v>44417</v>
      </c>
      <c r="K551" s="187" t="s">
        <v>524</v>
      </c>
    </row>
    <row r="552" spans="1:11" x14ac:dyDescent="0.2">
      <c r="A552" s="187" t="s">
        <v>2671</v>
      </c>
      <c r="B552" s="187" t="s">
        <v>469</v>
      </c>
      <c r="C552" s="187" t="s">
        <v>2798</v>
      </c>
      <c r="D552" s="187" t="s">
        <v>313</v>
      </c>
      <c r="E552" s="187" t="s">
        <v>397</v>
      </c>
      <c r="F552" s="187" t="s">
        <v>2798</v>
      </c>
      <c r="G552" s="166" t="s">
        <v>2799</v>
      </c>
      <c r="H552" s="187" t="s">
        <v>2800</v>
      </c>
      <c r="I552" s="187"/>
      <c r="J552" s="188">
        <v>44417</v>
      </c>
      <c r="K552" s="187" t="s">
        <v>524</v>
      </c>
    </row>
    <row r="553" spans="1:11" x14ac:dyDescent="0.2">
      <c r="A553" s="187" t="s">
        <v>2671</v>
      </c>
      <c r="B553" s="187" t="s">
        <v>469</v>
      </c>
      <c r="C553" s="187" t="s">
        <v>2801</v>
      </c>
      <c r="D553" s="187" t="s">
        <v>313</v>
      </c>
      <c r="E553" s="187" t="s">
        <v>397</v>
      </c>
      <c r="F553" s="187" t="s">
        <v>2801</v>
      </c>
      <c r="G553" s="166" t="s">
        <v>2802</v>
      </c>
      <c r="H553" s="187" t="s">
        <v>2803</v>
      </c>
      <c r="I553" s="187"/>
      <c r="J553" s="188">
        <v>44417</v>
      </c>
      <c r="K553" s="187" t="s">
        <v>524</v>
      </c>
    </row>
    <row r="554" spans="1:11" x14ac:dyDescent="0.2">
      <c r="A554" s="187" t="s">
        <v>2671</v>
      </c>
      <c r="B554" s="187" t="s">
        <v>469</v>
      </c>
      <c r="C554" s="187" t="s">
        <v>2804</v>
      </c>
      <c r="D554" s="187" t="s">
        <v>313</v>
      </c>
      <c r="E554" s="187" t="s">
        <v>397</v>
      </c>
      <c r="F554" s="187" t="s">
        <v>2804</v>
      </c>
      <c r="G554" s="166" t="s">
        <v>2805</v>
      </c>
      <c r="H554" s="187" t="s">
        <v>2806</v>
      </c>
      <c r="I554" s="187"/>
      <c r="J554" s="188">
        <v>44417</v>
      </c>
      <c r="K554" s="187" t="s">
        <v>524</v>
      </c>
    </row>
    <row r="555" spans="1:11" x14ac:dyDescent="0.2">
      <c r="A555" s="187" t="s">
        <v>2671</v>
      </c>
      <c r="B555" s="187" t="s">
        <v>447</v>
      </c>
      <c r="C555" s="187" t="s">
        <v>2807</v>
      </c>
      <c r="D555" s="187" t="s">
        <v>313</v>
      </c>
      <c r="E555" s="187" t="s">
        <v>397</v>
      </c>
      <c r="F555" s="187" t="s">
        <v>2807</v>
      </c>
      <c r="G555" s="166" t="s">
        <v>2808</v>
      </c>
      <c r="H555" s="187" t="s">
        <v>2809</v>
      </c>
      <c r="I555" s="187"/>
      <c r="J555" s="188">
        <v>44420</v>
      </c>
      <c r="K555" s="187" t="s">
        <v>524</v>
      </c>
    </row>
    <row r="556" spans="1:11" x14ac:dyDescent="0.2">
      <c r="A556" s="187" t="s">
        <v>2671</v>
      </c>
      <c r="B556" s="187" t="s">
        <v>469</v>
      </c>
      <c r="C556" s="187" t="s">
        <v>2810</v>
      </c>
      <c r="D556" s="187" t="s">
        <v>313</v>
      </c>
      <c r="E556" s="187" t="s">
        <v>397</v>
      </c>
      <c r="F556" s="187" t="s">
        <v>2810</v>
      </c>
      <c r="G556" s="166" t="s">
        <v>2811</v>
      </c>
      <c r="H556" s="187" t="s">
        <v>2812</v>
      </c>
      <c r="I556" s="187"/>
      <c r="J556" s="188">
        <v>44420</v>
      </c>
      <c r="K556" s="187" t="s">
        <v>524</v>
      </c>
    </row>
    <row r="557" spans="1:11" x14ac:dyDescent="0.2">
      <c r="A557" s="187" t="s">
        <v>2671</v>
      </c>
      <c r="B557" s="187" t="s">
        <v>441</v>
      </c>
      <c r="C557" s="187" t="s">
        <v>2813</v>
      </c>
      <c r="D557" s="187" t="s">
        <v>313</v>
      </c>
      <c r="E557" s="187" t="s">
        <v>397</v>
      </c>
      <c r="F557" s="187" t="s">
        <v>2813</v>
      </c>
      <c r="G557" s="166" t="s">
        <v>2814</v>
      </c>
      <c r="H557" s="187" t="s">
        <v>2815</v>
      </c>
      <c r="I557" s="187"/>
      <c r="J557" s="188">
        <v>44461</v>
      </c>
      <c r="K557" s="187" t="s">
        <v>524</v>
      </c>
    </row>
    <row r="558" spans="1:11" x14ac:dyDescent="0.2">
      <c r="A558" s="187" t="s">
        <v>2671</v>
      </c>
      <c r="B558" s="187" t="s">
        <v>441</v>
      </c>
      <c r="C558" s="182" t="s">
        <v>2816</v>
      </c>
      <c r="D558" s="187" t="s">
        <v>313</v>
      </c>
      <c r="E558" s="187" t="s">
        <v>397</v>
      </c>
      <c r="F558" s="182" t="s">
        <v>2816</v>
      </c>
      <c r="G558" s="166" t="s">
        <v>2817</v>
      </c>
      <c r="H558" s="182" t="s">
        <v>2818</v>
      </c>
      <c r="J558" s="184">
        <v>44491</v>
      </c>
      <c r="K558" s="187" t="s">
        <v>524</v>
      </c>
    </row>
    <row r="559" spans="1:11" x14ac:dyDescent="0.2">
      <c r="A559" s="187" t="s">
        <v>2671</v>
      </c>
      <c r="B559" s="187" t="s">
        <v>441</v>
      </c>
      <c r="C559" s="182" t="s">
        <v>2819</v>
      </c>
      <c r="D559" s="187" t="s">
        <v>313</v>
      </c>
      <c r="E559" s="187" t="s">
        <v>397</v>
      </c>
      <c r="F559" s="182" t="s">
        <v>2819</v>
      </c>
      <c r="G559" s="166" t="s">
        <v>2820</v>
      </c>
      <c r="H559" s="182" t="s">
        <v>2821</v>
      </c>
      <c r="J559" s="184">
        <v>44491</v>
      </c>
      <c r="K559" s="187" t="s">
        <v>524</v>
      </c>
    </row>
    <row r="560" spans="1:11" x14ac:dyDescent="0.2">
      <c r="A560" s="187" t="s">
        <v>2671</v>
      </c>
      <c r="B560" s="182" t="s">
        <v>518</v>
      </c>
      <c r="C560" s="187" t="s">
        <v>2822</v>
      </c>
      <c r="D560" s="187" t="s">
        <v>313</v>
      </c>
      <c r="E560" s="187" t="s">
        <v>397</v>
      </c>
      <c r="F560" s="187" t="s">
        <v>2822</v>
      </c>
      <c r="J560" s="184">
        <v>44651</v>
      </c>
      <c r="K560" s="187" t="s">
        <v>524</v>
      </c>
    </row>
    <row r="561" spans="1:11" x14ac:dyDescent="0.2">
      <c r="A561" s="187" t="s">
        <v>2671</v>
      </c>
      <c r="B561" s="182" t="s">
        <v>518</v>
      </c>
      <c r="C561" s="187" t="s">
        <v>2823</v>
      </c>
      <c r="D561" s="187" t="s">
        <v>313</v>
      </c>
      <c r="E561" s="187" t="s">
        <v>397</v>
      </c>
      <c r="F561" s="187" t="s">
        <v>2823</v>
      </c>
      <c r="J561" s="184">
        <v>44651</v>
      </c>
      <c r="K561" s="187" t="s">
        <v>524</v>
      </c>
    </row>
    <row r="562" spans="1:11" x14ac:dyDescent="0.2">
      <c r="A562" s="187" t="s">
        <v>2671</v>
      </c>
      <c r="B562" s="182" t="s">
        <v>518</v>
      </c>
      <c r="C562" s="187" t="s">
        <v>2824</v>
      </c>
      <c r="D562" s="187" t="s">
        <v>313</v>
      </c>
      <c r="E562" s="187" t="s">
        <v>397</v>
      </c>
      <c r="F562" s="187" t="s">
        <v>2824</v>
      </c>
      <c r="J562" s="184">
        <v>44651</v>
      </c>
      <c r="K562" s="187" t="s">
        <v>524</v>
      </c>
    </row>
  </sheetData>
  <hyperlinks>
    <hyperlink ref="G506" r:id="rId1" xr:uid="{943C706B-547B-3946-AF7A-59571E961788}"/>
    <hyperlink ref="G510" r:id="rId2" xr:uid="{E3FDF9EC-66E4-7445-B465-EC1B80B4087A}"/>
    <hyperlink ref="G515" r:id="rId3" xr:uid="{AA66A417-A196-834C-841E-ECDF1E5D629C}"/>
    <hyperlink ref="G521" r:id="rId4" xr:uid="{2D74BAB6-72AF-DC4F-95A0-43C6316CB195}"/>
    <hyperlink ref="G524" r:id="rId5" xr:uid="{4E2AAE72-1C3C-FC47-9C2D-D8E20173F065}"/>
    <hyperlink ref="G526" r:id="rId6" xr:uid="{7BAF0053-B123-1C41-BEDD-37541986B5A3}"/>
    <hyperlink ref="G527" r:id="rId7" xr:uid="{A3E6BBA8-241B-3D4D-8624-49E5C1D7DB4D}"/>
    <hyperlink ref="G528" r:id="rId8" xr:uid="{7098B777-D188-5047-9949-917ABEA730B5}"/>
    <hyperlink ref="G532" r:id="rId9" xr:uid="{D166D501-C15D-554E-96D8-9B17340A76F0}"/>
    <hyperlink ref="G533" r:id="rId10" xr:uid="{6F8548AB-8C54-1A40-BD81-F8AEDA46FB2E}"/>
    <hyperlink ref="G534" r:id="rId11" xr:uid="{6C64D00C-A707-5443-BA0D-E0887CC4B3C2}"/>
    <hyperlink ref="G535" r:id="rId12" xr:uid="{55B66D75-F2A2-B54A-ABCE-B3F1F219BB0F}"/>
    <hyperlink ref="G538" r:id="rId13" xr:uid="{820AA1EF-4D20-1A45-A0BC-3AD706B63EBF}"/>
    <hyperlink ref="G542" r:id="rId14" xr:uid="{6BF15987-9467-7A4B-98A5-B22181C60064}"/>
    <hyperlink ref="G544" r:id="rId15" xr:uid="{27A3F3F9-FD11-0046-BAFD-320234BA46F7}"/>
    <hyperlink ref="G545" r:id="rId16" xr:uid="{717F71AA-E263-5A49-8D4F-3D82F73AC17E}"/>
    <hyperlink ref="G546" r:id="rId17" xr:uid="{1A5A11A5-EF04-6E43-9FA8-0CB5568D665B}"/>
    <hyperlink ref="G547" r:id="rId18" xr:uid="{3A20C94D-2052-5B46-8969-1B8CC649AB56}"/>
    <hyperlink ref="G548" r:id="rId19" xr:uid="{F14CB763-E1AA-F340-AEBF-219CF581A82A}"/>
    <hyperlink ref="G550" r:id="rId20" xr:uid="{751FBCB5-A91C-A947-A763-D783CDC37497}"/>
    <hyperlink ref="G552" r:id="rId21" xr:uid="{3CF70108-09F6-C040-8AA2-2C3EE6177196}"/>
    <hyperlink ref="G553" r:id="rId22" xr:uid="{102C709D-A6EB-0A4D-BB21-864D07A72676}"/>
    <hyperlink ref="G554" r:id="rId23" xr:uid="{FA9B4120-229F-CC44-A4ED-287A1C09251F}"/>
    <hyperlink ref="G555" r:id="rId24" xr:uid="{EE3C4F37-3F7B-EC4C-9399-4959C8F16375}"/>
    <hyperlink ref="G556" r:id="rId25" xr:uid="{2E98C0F3-A1AC-6645-BFFA-35EA8A50F5F8}"/>
    <hyperlink ref="G557" r:id="rId26" xr:uid="{35609DB2-B03F-344A-8908-0BC2F9749EAB}"/>
    <hyperlink ref="G558" r:id="rId27" xr:uid="{17790FB7-EF1E-8947-B1A8-14CA4839654E}"/>
    <hyperlink ref="G559" r:id="rId28" xr:uid="{C9A00878-FCFB-CB40-89EA-37EC4D507747}"/>
  </hyperlinks>
  <pageMargins left="0.75" right="0.75" top="1" bottom="1" header="0.5" footer="0.5"/>
  <legacyDrawing r:id="rId2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79"/>
  <sheetViews>
    <sheetView topLeftCell="A59" zoomScale="85" zoomScaleNormal="85" workbookViewId="0">
      <selection activeCell="E65" sqref="E65"/>
    </sheetView>
  </sheetViews>
  <sheetFormatPr baseColWidth="10" defaultColWidth="8.83203125" defaultRowHeight="15" x14ac:dyDescent="0.2"/>
  <cols>
    <col min="1" max="1" width="45.33203125" style="24" customWidth="1"/>
    <col min="2" max="2" width="18.33203125" style="24" customWidth="1"/>
    <col min="3" max="3" width="17.6640625" style="24" customWidth="1"/>
    <col min="4" max="4" width="21.5" style="24" customWidth="1"/>
    <col min="5" max="5" width="14.33203125" style="24" customWidth="1"/>
    <col min="6" max="6" width="14.6640625" style="24" bestFit="1" customWidth="1"/>
    <col min="7" max="7" width="22.6640625" style="24" customWidth="1"/>
    <col min="8" max="8" width="15.5" style="24" customWidth="1"/>
    <col min="9" max="9" width="17.83203125" style="24" customWidth="1"/>
    <col min="10" max="10" width="14.5" style="24" customWidth="1"/>
    <col min="11" max="11" width="15.5" style="24" customWidth="1"/>
    <col min="12" max="14" width="15.1640625" style="24" customWidth="1"/>
    <col min="15" max="15" width="14.83203125" style="24" customWidth="1"/>
    <col min="16" max="17" width="15.1640625" style="24" customWidth="1"/>
    <col min="18" max="18" width="16.1640625" style="24" customWidth="1"/>
    <col min="19" max="19" width="17.6640625" style="24" customWidth="1"/>
    <col min="20" max="20" width="14.33203125" style="24" customWidth="1"/>
    <col min="21" max="21" width="17.6640625" style="24" customWidth="1"/>
    <col min="22" max="16384" width="8.83203125" style="24"/>
  </cols>
  <sheetData>
    <row r="1" spans="1:13" ht="16" x14ac:dyDescent="0.2">
      <c r="A1" s="10" t="s">
        <v>176</v>
      </c>
      <c r="B1" s="10"/>
      <c r="C1" s="10"/>
      <c r="D1" s="11"/>
      <c r="E1" s="11"/>
      <c r="F1" s="11"/>
      <c r="G1" s="11"/>
      <c r="H1" s="11"/>
      <c r="I1" s="11"/>
      <c r="J1" s="11"/>
      <c r="K1" s="11"/>
      <c r="L1" s="11"/>
      <c r="M1" s="11"/>
    </row>
    <row r="2" spans="1:13" ht="16" x14ac:dyDescent="0.2">
      <c r="A2" s="23" t="s">
        <v>82</v>
      </c>
      <c r="B2" s="10"/>
      <c r="C2" s="10"/>
      <c r="D2" s="11"/>
      <c r="E2" s="11"/>
      <c r="F2" s="11"/>
      <c r="G2" s="11"/>
      <c r="H2" s="11"/>
      <c r="I2" s="11"/>
      <c r="J2" s="11"/>
      <c r="K2" s="11"/>
      <c r="L2" s="11"/>
      <c r="M2" s="11"/>
    </row>
    <row r="3" spans="1:13" s="25" customFormat="1" x14ac:dyDescent="0.2">
      <c r="A3" s="23" t="s">
        <v>68</v>
      </c>
    </row>
    <row r="4" spans="1:13" s="27" customFormat="1" ht="16" x14ac:dyDescent="0.2">
      <c r="A4" s="26" t="s">
        <v>175</v>
      </c>
    </row>
    <row r="5" spans="1:13" ht="45" x14ac:dyDescent="0.2">
      <c r="A5" s="28" t="s">
        <v>27</v>
      </c>
      <c r="B5" s="28" t="s">
        <v>28</v>
      </c>
      <c r="C5" s="42" t="s">
        <v>81</v>
      </c>
      <c r="D5" s="42" t="s">
        <v>80</v>
      </c>
      <c r="F5" s="14"/>
      <c r="G5" s="14"/>
      <c r="H5" s="14"/>
      <c r="I5" s="14"/>
      <c r="J5" s="14"/>
      <c r="K5" s="14"/>
      <c r="L5" s="14"/>
      <c r="M5" s="14"/>
    </row>
    <row r="6" spans="1:13" s="38" customFormat="1" x14ac:dyDescent="0.2">
      <c r="A6" s="190">
        <v>44781</v>
      </c>
      <c r="B6" s="41" t="s">
        <v>5</v>
      </c>
      <c r="C6" s="41">
        <f>COUNTIF(Products20220801!K:K,"INT")</f>
        <v>382</v>
      </c>
      <c r="D6" s="40">
        <f>COUNTIF(Products20220801!K:K,"EXT")</f>
        <v>170</v>
      </c>
      <c r="F6" s="39"/>
      <c r="G6" s="39"/>
      <c r="H6" s="39"/>
      <c r="I6" s="39"/>
      <c r="J6" s="39"/>
      <c r="K6" s="39"/>
      <c r="L6" s="39"/>
      <c r="M6" s="39"/>
    </row>
    <row r="7" spans="1:13" x14ac:dyDescent="0.2">
      <c r="A7" s="14"/>
      <c r="B7" s="14"/>
      <c r="C7" s="14"/>
      <c r="D7" s="14"/>
      <c r="E7" s="14"/>
      <c r="F7" s="14"/>
      <c r="G7" s="14"/>
    </row>
    <row r="8" spans="1:13" ht="120" x14ac:dyDescent="0.2">
      <c r="A8" s="15" t="s">
        <v>76</v>
      </c>
      <c r="B8" s="37" t="s">
        <v>79</v>
      </c>
      <c r="C8" s="37" t="s">
        <v>78</v>
      </c>
      <c r="D8" s="37" t="s">
        <v>77</v>
      </c>
      <c r="E8" s="36" t="s">
        <v>199</v>
      </c>
      <c r="F8" s="21" t="s">
        <v>2826</v>
      </c>
      <c r="G8" s="21" t="s">
        <v>200</v>
      </c>
      <c r="H8" s="21" t="s">
        <v>204</v>
      </c>
    </row>
    <row r="9" spans="1:13" x14ac:dyDescent="0.2">
      <c r="A9" s="191" t="s">
        <v>278</v>
      </c>
      <c r="C9" s="16"/>
      <c r="D9" s="16"/>
      <c r="E9" s="9">
        <f>COUNTIF(Products20220801!B:B,"TEMP")+COUNTIF(Products20220801!B:B,"MULTI")</f>
        <v>95</v>
      </c>
      <c r="F9" s="30">
        <v>83</v>
      </c>
      <c r="G9" s="192">
        <f>(E9-F9)/F9</f>
        <v>0.14457831325301204</v>
      </c>
      <c r="H9" s="193">
        <f>'1(Data)'!E9</f>
        <v>294.11</v>
      </c>
    </row>
    <row r="10" spans="1:13" x14ac:dyDescent="0.2">
      <c r="A10" s="191" t="s">
        <v>279</v>
      </c>
      <c r="B10" s="16"/>
      <c r="C10" s="16"/>
      <c r="D10" s="16"/>
      <c r="E10" s="9">
        <f>COUNTIF(Products20220801!B:B,"PSAL")+COUNTIF(Products20220801!B:B,"MULTI")</f>
        <v>63</v>
      </c>
      <c r="F10" s="30">
        <v>51</v>
      </c>
      <c r="G10" s="192">
        <f t="shared" ref="G10:G20" si="0">(E10-F10)/F10</f>
        <v>0.23529411764705882</v>
      </c>
      <c r="H10" s="193">
        <f>'1(Data)'!E10</f>
        <v>441.11</v>
      </c>
    </row>
    <row r="11" spans="1:13" x14ac:dyDescent="0.2">
      <c r="A11" s="191" t="s">
        <v>280</v>
      </c>
      <c r="B11" s="16"/>
      <c r="C11" s="16"/>
      <c r="D11" s="16"/>
      <c r="E11" s="9">
        <f>COUNTIF(Products20220801!B:B,"HCXX")</f>
        <v>85</v>
      </c>
      <c r="F11" s="30">
        <v>85</v>
      </c>
      <c r="G11" s="192">
        <f t="shared" si="0"/>
        <v>0</v>
      </c>
      <c r="H11" s="193">
        <f>'1(Data)'!E11</f>
        <v>436.02</v>
      </c>
    </row>
    <row r="12" spans="1:13" x14ac:dyDescent="0.2">
      <c r="A12" s="191" t="s">
        <v>281</v>
      </c>
      <c r="B12" s="16"/>
      <c r="C12" s="16"/>
      <c r="D12" s="16"/>
      <c r="E12" s="9">
        <f>COUNTIF(Products20220801!B:B,"OPTS")</f>
        <v>15</v>
      </c>
      <c r="F12" s="30">
        <v>15</v>
      </c>
      <c r="G12" s="192">
        <f t="shared" si="0"/>
        <v>0</v>
      </c>
      <c r="H12" s="193">
        <f>'1(Data)'!E12</f>
        <v>16</v>
      </c>
    </row>
    <row r="13" spans="1:13" x14ac:dyDescent="0.2">
      <c r="A13" s="191" t="s">
        <v>282</v>
      </c>
      <c r="B13" s="16"/>
      <c r="C13" s="16"/>
      <c r="D13" s="16"/>
      <c r="E13" s="9">
        <f>COUNTIF(Products20220801!B:B,"SLEV")</f>
        <v>72</v>
      </c>
      <c r="F13" s="30">
        <v>42</v>
      </c>
      <c r="G13" s="192">
        <f t="shared" si="0"/>
        <v>0.7142857142857143</v>
      </c>
      <c r="H13" s="193">
        <f>'1(Data)'!E13</f>
        <v>197.7</v>
      </c>
    </row>
    <row r="14" spans="1:13" x14ac:dyDescent="0.2">
      <c r="A14" s="191" t="s">
        <v>283</v>
      </c>
      <c r="B14" s="16"/>
      <c r="C14" s="16"/>
      <c r="D14" s="16"/>
      <c r="E14" s="9">
        <f>COUNTIF(Products20220801!B:B,"ATMO")+COUNTIF(Products20220801!B:B,"MULTI")</f>
        <v>42</v>
      </c>
      <c r="F14" s="30">
        <v>39</v>
      </c>
      <c r="G14" s="192">
        <f t="shared" si="0"/>
        <v>7.6923076923076927E-2</v>
      </c>
      <c r="H14" s="193">
        <f>'1(Data)'!E14</f>
        <v>181.69</v>
      </c>
    </row>
    <row r="15" spans="1:13" x14ac:dyDescent="0.2">
      <c r="A15" s="191" t="s">
        <v>2825</v>
      </c>
      <c r="B15" s="16"/>
      <c r="C15" s="16"/>
      <c r="D15" s="16"/>
      <c r="E15" s="9">
        <f>COUNTIF(Products20220801!B:B,"BGC")</f>
        <v>118</v>
      </c>
      <c r="F15" s="30">
        <v>107</v>
      </c>
      <c r="G15" s="192">
        <f t="shared" si="0"/>
        <v>0.10280373831775701</v>
      </c>
      <c r="H15" s="193">
        <f>'1(Data)'!E15</f>
        <v>193.67</v>
      </c>
    </row>
    <row r="16" spans="1:13" x14ac:dyDescent="0.2">
      <c r="A16" s="191" t="s">
        <v>285</v>
      </c>
      <c r="B16" s="16"/>
      <c r="C16" s="16"/>
      <c r="D16" s="16"/>
      <c r="E16" s="9">
        <f>COUNTIF(Products20220801!B:B,"WAVE")</f>
        <v>60</v>
      </c>
      <c r="F16" s="30">
        <v>55</v>
      </c>
      <c r="G16" s="192">
        <f t="shared" si="0"/>
        <v>9.0909090909090912E-2</v>
      </c>
      <c r="H16" s="193">
        <f>'1(Data)'!E16</f>
        <v>102.5</v>
      </c>
    </row>
    <row r="17" spans="1:19" x14ac:dyDescent="0.2">
      <c r="A17" s="191" t="s">
        <v>286</v>
      </c>
      <c r="B17" s="16"/>
      <c r="C17" s="16"/>
      <c r="D17" s="16"/>
      <c r="E17" s="9">
        <f>COUNTIF(Products20220801!B:B,"WIND")</f>
        <v>24</v>
      </c>
      <c r="F17" s="30">
        <v>23</v>
      </c>
      <c r="G17" s="192">
        <f t="shared" si="0"/>
        <v>4.3478260869565216E-2</v>
      </c>
      <c r="H17" s="193">
        <f>'1(Data)'!E17</f>
        <v>206.63</v>
      </c>
    </row>
    <row r="18" spans="1:19" x14ac:dyDescent="0.2">
      <c r="A18" s="191" t="s">
        <v>287</v>
      </c>
      <c r="B18" s="16"/>
      <c r="C18" s="16"/>
      <c r="D18" s="16"/>
      <c r="E18" s="9">
        <f>COUNTIF(Products20220801!B:B,"RVFL")</f>
        <v>8</v>
      </c>
      <c r="F18" s="30">
        <v>8</v>
      </c>
      <c r="G18" s="192">
        <f t="shared" si="0"/>
        <v>0</v>
      </c>
      <c r="H18" s="193">
        <f>'1(Data)'!E18</f>
        <v>74</v>
      </c>
    </row>
    <row r="19" spans="1:19" x14ac:dyDescent="0.2">
      <c r="A19" s="191" t="s">
        <v>288</v>
      </c>
      <c r="B19" s="16"/>
      <c r="C19" s="16"/>
      <c r="D19" s="16"/>
      <c r="E19" s="9">
        <f>COUNTIF(Products20220801!B:B,"UWNO")</f>
        <v>15</v>
      </c>
      <c r="F19" s="30">
        <v>15</v>
      </c>
      <c r="G19" s="192">
        <f t="shared" si="0"/>
        <v>0</v>
      </c>
      <c r="H19" s="193">
        <f>'1(Data)'!E19</f>
        <v>7</v>
      </c>
    </row>
    <row r="20" spans="1:19" x14ac:dyDescent="0.2">
      <c r="A20" s="191" t="s">
        <v>289</v>
      </c>
      <c r="B20" s="16"/>
      <c r="C20" s="16"/>
      <c r="D20" s="16"/>
      <c r="E20" s="9">
        <f>COUNTIF(Products20220801!B:B,"SICE")</f>
        <v>6</v>
      </c>
      <c r="F20" s="30">
        <v>6</v>
      </c>
      <c r="G20" s="192">
        <f t="shared" si="0"/>
        <v>0</v>
      </c>
      <c r="H20" s="193">
        <v>293</v>
      </c>
    </row>
    <row r="21" spans="1:19" customFormat="1" x14ac:dyDescent="0.2">
      <c r="A21" s="24"/>
    </row>
    <row r="22" spans="1:19" customFormat="1" ht="16" x14ac:dyDescent="0.2">
      <c r="A22" s="65" t="s">
        <v>259</v>
      </c>
      <c r="B22" s="131" t="s">
        <v>213</v>
      </c>
      <c r="C22" s="132"/>
      <c r="D22" s="132"/>
      <c r="E22" s="132"/>
      <c r="F22" s="132"/>
      <c r="G22" s="132"/>
      <c r="H22" s="132"/>
      <c r="I22" s="132"/>
      <c r="J22" s="132"/>
      <c r="K22" s="132"/>
      <c r="L22" s="132"/>
      <c r="M22" s="132"/>
      <c r="N22" s="132"/>
      <c r="O22" s="132"/>
      <c r="P22" s="132"/>
      <c r="Q22" s="132"/>
      <c r="R22" s="132"/>
      <c r="S22" s="132"/>
    </row>
    <row r="23" spans="1:19" customFormat="1" ht="30" x14ac:dyDescent="0.2">
      <c r="A23" s="66" t="s">
        <v>260</v>
      </c>
      <c r="B23" s="133" t="s">
        <v>261</v>
      </c>
      <c r="C23" s="135"/>
      <c r="D23" s="129" t="s">
        <v>262</v>
      </c>
      <c r="E23" s="130"/>
      <c r="F23" s="133" t="s">
        <v>263</v>
      </c>
      <c r="G23" s="135"/>
      <c r="H23" s="133" t="s">
        <v>264</v>
      </c>
      <c r="I23" s="135"/>
      <c r="J23" s="133" t="s">
        <v>265</v>
      </c>
      <c r="K23" s="135"/>
      <c r="L23" s="133" t="s">
        <v>266</v>
      </c>
      <c r="M23" s="135"/>
      <c r="N23" s="129" t="s">
        <v>267</v>
      </c>
      <c r="O23" s="130"/>
      <c r="P23" s="129" t="s">
        <v>268</v>
      </c>
      <c r="Q23" s="130"/>
      <c r="R23" s="129" t="s">
        <v>269</v>
      </c>
      <c r="S23" s="130"/>
    </row>
    <row r="24" spans="1:19" customFormat="1" ht="75" x14ac:dyDescent="0.2">
      <c r="A24" s="55" t="s">
        <v>214</v>
      </c>
      <c r="B24" s="56" t="s">
        <v>273</v>
      </c>
      <c r="C24" s="56" t="s">
        <v>272</v>
      </c>
      <c r="D24" s="56" t="s">
        <v>273</v>
      </c>
      <c r="E24" s="56" t="s">
        <v>272</v>
      </c>
      <c r="F24" s="56" t="s">
        <v>273</v>
      </c>
      <c r="G24" s="56" t="s">
        <v>272</v>
      </c>
      <c r="H24" s="56" t="s">
        <v>273</v>
      </c>
      <c r="I24" s="56" t="s">
        <v>272</v>
      </c>
      <c r="J24" s="56" t="s">
        <v>273</v>
      </c>
      <c r="K24" s="56" t="s">
        <v>272</v>
      </c>
      <c r="L24" s="56" t="s">
        <v>273</v>
      </c>
      <c r="M24" s="56" t="s">
        <v>272</v>
      </c>
      <c r="N24" s="56" t="s">
        <v>273</v>
      </c>
      <c r="O24" s="56" t="s">
        <v>272</v>
      </c>
      <c r="P24" s="56" t="s">
        <v>273</v>
      </c>
      <c r="Q24" s="56" t="s">
        <v>272</v>
      </c>
      <c r="R24" s="56" t="s">
        <v>273</v>
      </c>
      <c r="S24" s="56" t="s">
        <v>272</v>
      </c>
    </row>
    <row r="25" spans="1:19" customFormat="1" x14ac:dyDescent="0.2">
      <c r="A25" s="137" t="s">
        <v>2672</v>
      </c>
      <c r="B25" s="57">
        <v>100</v>
      </c>
      <c r="C25" s="57">
        <v>0</v>
      </c>
      <c r="D25" s="57">
        <v>100</v>
      </c>
      <c r="E25" s="57">
        <v>0</v>
      </c>
      <c r="F25" s="57">
        <v>100</v>
      </c>
      <c r="G25" s="57">
        <v>0</v>
      </c>
      <c r="H25" s="57">
        <v>100</v>
      </c>
      <c r="I25" s="57">
        <v>0</v>
      </c>
      <c r="J25" s="57">
        <v>100</v>
      </c>
      <c r="K25" s="57">
        <v>0</v>
      </c>
      <c r="L25" s="57">
        <v>100</v>
      </c>
      <c r="M25" s="57">
        <v>0</v>
      </c>
      <c r="N25" s="57">
        <v>100</v>
      </c>
      <c r="O25" s="57">
        <v>0</v>
      </c>
      <c r="P25" s="57">
        <v>100</v>
      </c>
      <c r="Q25" s="57">
        <v>0</v>
      </c>
      <c r="R25" s="57">
        <v>100</v>
      </c>
      <c r="S25" s="57">
        <v>0</v>
      </c>
    </row>
    <row r="26" spans="1:19" customFormat="1" x14ac:dyDescent="0.2">
      <c r="A26" s="137" t="s">
        <v>2687</v>
      </c>
      <c r="B26" s="57">
        <v>100</v>
      </c>
      <c r="C26" s="57">
        <v>0</v>
      </c>
      <c r="D26" s="57">
        <v>100</v>
      </c>
      <c r="E26" s="57">
        <v>0</v>
      </c>
      <c r="F26" s="57">
        <v>100</v>
      </c>
      <c r="G26" s="57">
        <v>0</v>
      </c>
      <c r="H26" s="57">
        <v>100</v>
      </c>
      <c r="I26" s="57">
        <v>0</v>
      </c>
      <c r="J26" s="57">
        <v>100</v>
      </c>
      <c r="K26" s="57">
        <v>0</v>
      </c>
      <c r="L26" s="57">
        <v>100</v>
      </c>
      <c r="M26" s="57">
        <v>0</v>
      </c>
      <c r="N26" s="57">
        <v>100</v>
      </c>
      <c r="O26" s="57">
        <v>0</v>
      </c>
      <c r="P26" s="57">
        <v>100</v>
      </c>
      <c r="Q26" s="57">
        <v>0</v>
      </c>
      <c r="R26" s="57">
        <v>100</v>
      </c>
      <c r="S26" s="57">
        <v>0</v>
      </c>
    </row>
    <row r="27" spans="1:19" customFormat="1" x14ac:dyDescent="0.2">
      <c r="A27" s="137" t="s">
        <v>2699</v>
      </c>
      <c r="B27" s="57">
        <v>100</v>
      </c>
      <c r="C27" s="57">
        <v>0</v>
      </c>
      <c r="D27" s="57">
        <v>100</v>
      </c>
      <c r="E27" s="57">
        <v>0</v>
      </c>
      <c r="F27" s="57">
        <v>100</v>
      </c>
      <c r="G27" s="57">
        <v>0</v>
      </c>
      <c r="H27" s="57">
        <v>100</v>
      </c>
      <c r="I27" s="57">
        <v>0</v>
      </c>
      <c r="J27" s="57">
        <v>100</v>
      </c>
      <c r="K27" s="57">
        <v>0</v>
      </c>
      <c r="L27" s="57">
        <v>100</v>
      </c>
      <c r="M27" s="57">
        <v>0</v>
      </c>
      <c r="N27" s="57">
        <v>100</v>
      </c>
      <c r="O27" s="57">
        <v>0</v>
      </c>
      <c r="P27" s="57">
        <v>100</v>
      </c>
      <c r="Q27" s="57">
        <v>0</v>
      </c>
      <c r="R27" s="57">
        <v>100</v>
      </c>
      <c r="S27" s="57">
        <v>0</v>
      </c>
    </row>
    <row r="28" spans="1:19" customFormat="1" x14ac:dyDescent="0.2">
      <c r="A28" s="137" t="s">
        <v>2708</v>
      </c>
      <c r="B28" s="57">
        <v>100</v>
      </c>
      <c r="C28" s="57">
        <v>0</v>
      </c>
      <c r="D28" s="57">
        <v>100</v>
      </c>
      <c r="E28" s="57">
        <v>0</v>
      </c>
      <c r="F28" s="57">
        <v>100</v>
      </c>
      <c r="G28" s="57">
        <v>0</v>
      </c>
      <c r="H28" s="57">
        <v>100</v>
      </c>
      <c r="I28" s="57">
        <v>0</v>
      </c>
      <c r="J28" s="57">
        <v>100</v>
      </c>
      <c r="K28" s="57">
        <v>0</v>
      </c>
      <c r="L28" s="57">
        <v>100</v>
      </c>
      <c r="M28" s="57">
        <v>0</v>
      </c>
      <c r="N28" s="57">
        <v>100</v>
      </c>
      <c r="O28" s="57">
        <v>0</v>
      </c>
      <c r="P28" s="57">
        <v>100</v>
      </c>
      <c r="Q28" s="57">
        <v>0</v>
      </c>
      <c r="R28" s="57">
        <v>100</v>
      </c>
      <c r="S28" s="57">
        <v>0</v>
      </c>
    </row>
    <row r="29" spans="1:19" customFormat="1" x14ac:dyDescent="0.2">
      <c r="A29" s="137" t="s">
        <v>2711</v>
      </c>
      <c r="B29" s="57"/>
      <c r="C29" s="57"/>
      <c r="D29" s="57"/>
      <c r="E29" s="57"/>
      <c r="F29" s="57"/>
      <c r="G29" s="57"/>
      <c r="H29" s="57"/>
      <c r="I29" s="57"/>
      <c r="J29" s="57">
        <v>100</v>
      </c>
      <c r="K29" s="57">
        <v>0</v>
      </c>
      <c r="L29" s="57"/>
      <c r="M29" s="57"/>
      <c r="N29" s="57"/>
      <c r="O29" s="57"/>
      <c r="P29" s="57"/>
      <c r="Q29" s="57"/>
      <c r="R29" s="57"/>
      <c r="S29" s="57"/>
    </row>
    <row r="30" spans="1:19" customFormat="1" x14ac:dyDescent="0.2">
      <c r="A30" s="137" t="s">
        <v>2715</v>
      </c>
      <c r="B30" s="57"/>
      <c r="C30" s="57"/>
      <c r="D30" s="57"/>
      <c r="E30" s="57"/>
      <c r="F30" s="57">
        <v>100</v>
      </c>
      <c r="G30" s="57">
        <v>0</v>
      </c>
      <c r="H30" s="57">
        <v>100</v>
      </c>
      <c r="I30" s="57">
        <v>0</v>
      </c>
      <c r="J30" s="57">
        <v>100</v>
      </c>
      <c r="K30" s="57">
        <v>0</v>
      </c>
      <c r="L30" s="57">
        <v>100</v>
      </c>
      <c r="M30" s="57">
        <v>0</v>
      </c>
      <c r="N30" s="57"/>
      <c r="O30" s="57"/>
      <c r="P30" s="57"/>
      <c r="Q30" s="57"/>
      <c r="R30" s="57"/>
      <c r="S30" s="57"/>
    </row>
    <row r="31" spans="1:19" customFormat="1" x14ac:dyDescent="0.2">
      <c r="A31" s="137" t="s">
        <v>2741</v>
      </c>
      <c r="B31" s="57"/>
      <c r="C31" s="57"/>
      <c r="D31" s="57">
        <v>100</v>
      </c>
      <c r="E31" s="57">
        <v>0</v>
      </c>
      <c r="F31" s="57"/>
      <c r="G31" s="57"/>
      <c r="H31" s="57"/>
      <c r="I31" s="57"/>
      <c r="J31" s="57"/>
      <c r="K31" s="57"/>
      <c r="L31" s="57"/>
      <c r="M31" s="57"/>
      <c r="N31" s="57"/>
      <c r="O31" s="57"/>
      <c r="P31" s="57"/>
      <c r="Q31" s="57"/>
      <c r="R31" s="57"/>
      <c r="S31" s="57"/>
    </row>
    <row r="32" spans="1:19" customFormat="1" x14ac:dyDescent="0.2">
      <c r="A32" s="137" t="s">
        <v>2762</v>
      </c>
      <c r="B32" s="57">
        <v>100</v>
      </c>
      <c r="C32" s="57">
        <v>0</v>
      </c>
      <c r="D32" s="57">
        <v>100</v>
      </c>
      <c r="E32" s="57">
        <v>0</v>
      </c>
      <c r="F32" s="57">
        <v>100</v>
      </c>
      <c r="G32" s="57">
        <v>0</v>
      </c>
      <c r="H32" s="57">
        <v>100</v>
      </c>
      <c r="I32" s="57">
        <v>0</v>
      </c>
      <c r="J32" s="57">
        <v>100</v>
      </c>
      <c r="K32" s="57">
        <v>0</v>
      </c>
      <c r="L32" s="57">
        <v>100</v>
      </c>
      <c r="M32" s="57">
        <v>0</v>
      </c>
      <c r="N32" s="57">
        <v>100</v>
      </c>
      <c r="O32" s="57">
        <v>0</v>
      </c>
      <c r="P32" s="57">
        <v>100</v>
      </c>
      <c r="Q32" s="57">
        <v>0</v>
      </c>
      <c r="R32" s="57">
        <v>100</v>
      </c>
      <c r="S32" s="57">
        <v>0</v>
      </c>
    </row>
    <row r="33" spans="1:19" customFormat="1" x14ac:dyDescent="0.2">
      <c r="A33" s="137" t="s">
        <v>2789</v>
      </c>
      <c r="B33" s="57">
        <v>100</v>
      </c>
      <c r="C33" s="57">
        <v>100</v>
      </c>
      <c r="D33" s="57">
        <v>100</v>
      </c>
      <c r="E33" s="57">
        <v>100</v>
      </c>
      <c r="F33" s="57">
        <v>100</v>
      </c>
      <c r="G33" s="57">
        <v>100</v>
      </c>
      <c r="H33" s="57">
        <v>100</v>
      </c>
      <c r="I33" s="57">
        <v>100</v>
      </c>
      <c r="J33" s="57">
        <v>100</v>
      </c>
      <c r="K33" s="57">
        <v>100</v>
      </c>
      <c r="L33" s="57">
        <v>100</v>
      </c>
      <c r="M33" s="57">
        <v>100</v>
      </c>
      <c r="N33" s="57">
        <v>100</v>
      </c>
      <c r="O33" s="57">
        <v>100</v>
      </c>
      <c r="P33" s="57">
        <v>100</v>
      </c>
      <c r="Q33" s="57">
        <v>100</v>
      </c>
      <c r="R33" s="57">
        <v>100</v>
      </c>
      <c r="S33" s="57">
        <v>100</v>
      </c>
    </row>
    <row r="34" spans="1:19" customFormat="1" x14ac:dyDescent="0.2">
      <c r="A34" s="137" t="s">
        <v>2792</v>
      </c>
      <c r="B34" s="57">
        <v>100</v>
      </c>
      <c r="C34" s="57">
        <v>100</v>
      </c>
      <c r="D34" s="57">
        <v>100</v>
      </c>
      <c r="E34" s="57">
        <v>100</v>
      </c>
      <c r="F34" s="57">
        <v>100</v>
      </c>
      <c r="G34" s="57">
        <v>100</v>
      </c>
      <c r="H34" s="57">
        <v>100</v>
      </c>
      <c r="I34" s="57">
        <v>100</v>
      </c>
      <c r="J34" s="57">
        <v>100</v>
      </c>
      <c r="K34" s="57">
        <v>100</v>
      </c>
      <c r="L34" s="57">
        <v>100</v>
      </c>
      <c r="M34" s="57">
        <v>100</v>
      </c>
      <c r="N34" s="57">
        <v>100</v>
      </c>
      <c r="O34" s="57">
        <v>100</v>
      </c>
      <c r="P34" s="57">
        <v>100</v>
      </c>
      <c r="Q34" s="57">
        <v>100</v>
      </c>
      <c r="R34" s="57">
        <v>100</v>
      </c>
      <c r="S34" s="57">
        <v>100</v>
      </c>
    </row>
    <row r="35" spans="1:19" customFormat="1" x14ac:dyDescent="0.2">
      <c r="A35" s="137" t="s">
        <v>2795</v>
      </c>
      <c r="B35" s="57">
        <v>100</v>
      </c>
      <c r="C35" s="57">
        <v>100</v>
      </c>
      <c r="D35" s="57">
        <v>100</v>
      </c>
      <c r="E35" s="57">
        <v>100</v>
      </c>
      <c r="F35" s="57">
        <v>100</v>
      </c>
      <c r="G35" s="57">
        <v>100</v>
      </c>
      <c r="H35" s="57">
        <v>100</v>
      </c>
      <c r="I35" s="57">
        <v>100</v>
      </c>
      <c r="J35" s="57">
        <v>100</v>
      </c>
      <c r="K35" s="57">
        <v>100</v>
      </c>
      <c r="L35" s="57">
        <v>100</v>
      </c>
      <c r="M35" s="57">
        <v>100</v>
      </c>
      <c r="N35" s="57">
        <v>100</v>
      </c>
      <c r="O35" s="57">
        <v>100</v>
      </c>
      <c r="P35" s="57">
        <v>100</v>
      </c>
      <c r="Q35" s="57">
        <v>100</v>
      </c>
      <c r="R35" s="57">
        <v>100</v>
      </c>
      <c r="S35" s="57">
        <v>100</v>
      </c>
    </row>
    <row r="36" spans="1:19" customFormat="1" x14ac:dyDescent="0.2">
      <c r="A36" s="137" t="s">
        <v>2798</v>
      </c>
      <c r="B36" s="57">
        <v>100</v>
      </c>
      <c r="C36" s="57">
        <v>100</v>
      </c>
      <c r="D36" s="57">
        <v>100</v>
      </c>
      <c r="E36" s="57">
        <v>100</v>
      </c>
      <c r="F36" s="57">
        <v>100</v>
      </c>
      <c r="G36" s="57">
        <v>100</v>
      </c>
      <c r="H36" s="57">
        <v>100</v>
      </c>
      <c r="I36" s="57">
        <v>100</v>
      </c>
      <c r="J36" s="57">
        <v>100</v>
      </c>
      <c r="K36" s="57">
        <v>100</v>
      </c>
      <c r="L36" s="57">
        <v>100</v>
      </c>
      <c r="M36" s="57">
        <v>100</v>
      </c>
      <c r="N36" s="57">
        <v>100</v>
      </c>
      <c r="O36" s="57">
        <v>100</v>
      </c>
      <c r="P36" s="57">
        <v>100</v>
      </c>
      <c r="Q36" s="57">
        <v>100</v>
      </c>
      <c r="R36" s="57">
        <v>100</v>
      </c>
      <c r="S36" s="57">
        <v>100</v>
      </c>
    </row>
    <row r="37" spans="1:19" customFormat="1" x14ac:dyDescent="0.2">
      <c r="A37" s="137" t="s">
        <v>2801</v>
      </c>
      <c r="B37" s="57">
        <v>100</v>
      </c>
      <c r="C37" s="57">
        <v>100</v>
      </c>
      <c r="D37" s="57">
        <v>100</v>
      </c>
      <c r="E37" s="57">
        <v>100</v>
      </c>
      <c r="F37" s="57">
        <v>100</v>
      </c>
      <c r="G37" s="57">
        <v>100</v>
      </c>
      <c r="H37" s="57">
        <v>100</v>
      </c>
      <c r="I37" s="57">
        <v>100</v>
      </c>
      <c r="J37" s="57">
        <v>100</v>
      </c>
      <c r="K37" s="57">
        <v>100</v>
      </c>
      <c r="L37" s="57">
        <v>100</v>
      </c>
      <c r="M37" s="57">
        <v>100</v>
      </c>
      <c r="N37" s="57">
        <v>100</v>
      </c>
      <c r="O37" s="57">
        <v>100</v>
      </c>
      <c r="P37" s="57">
        <v>100</v>
      </c>
      <c r="Q37" s="57">
        <v>100</v>
      </c>
      <c r="R37" s="57">
        <v>100</v>
      </c>
      <c r="S37" s="57">
        <v>100</v>
      </c>
    </row>
    <row r="38" spans="1:19" customFormat="1" x14ac:dyDescent="0.2">
      <c r="A38" s="137" t="s">
        <v>2804</v>
      </c>
      <c r="B38" s="57">
        <v>100</v>
      </c>
      <c r="C38" s="57">
        <v>100</v>
      </c>
      <c r="D38" s="57">
        <v>100</v>
      </c>
      <c r="E38" s="57">
        <v>100</v>
      </c>
      <c r="F38" s="57">
        <v>100</v>
      </c>
      <c r="G38" s="57">
        <v>100</v>
      </c>
      <c r="H38" s="57">
        <v>100</v>
      </c>
      <c r="I38" s="57">
        <v>100</v>
      </c>
      <c r="J38" s="57">
        <v>100</v>
      </c>
      <c r="K38" s="57">
        <v>100</v>
      </c>
      <c r="L38" s="57">
        <v>100</v>
      </c>
      <c r="M38" s="57">
        <v>100</v>
      </c>
      <c r="N38" s="57">
        <v>100</v>
      </c>
      <c r="O38" s="57">
        <v>100</v>
      </c>
      <c r="P38" s="57">
        <v>100</v>
      </c>
      <c r="Q38" s="57">
        <v>100</v>
      </c>
      <c r="R38" s="57">
        <v>100</v>
      </c>
      <c r="S38" s="57">
        <v>100</v>
      </c>
    </row>
    <row r="39" spans="1:19" customFormat="1" x14ac:dyDescent="0.2">
      <c r="A39" s="137" t="s">
        <v>2842</v>
      </c>
      <c r="B39" s="57"/>
      <c r="C39" s="57"/>
      <c r="D39" s="57"/>
      <c r="E39" s="57"/>
      <c r="F39" s="57"/>
      <c r="G39" s="57"/>
      <c r="H39" s="57"/>
      <c r="I39" s="57"/>
      <c r="J39" s="194">
        <f>132000/2510000</f>
        <v>5.2589641434262951E-2</v>
      </c>
      <c r="K39" s="57">
        <v>100</v>
      </c>
      <c r="L39" s="57"/>
      <c r="M39" s="57"/>
      <c r="N39" s="57"/>
      <c r="O39" s="57"/>
      <c r="P39" s="57"/>
      <c r="Q39" s="57"/>
      <c r="R39" s="57"/>
      <c r="S39" s="57"/>
    </row>
    <row r="40" spans="1:19" customFormat="1" x14ac:dyDescent="0.2">
      <c r="A40" s="137" t="s">
        <v>2843</v>
      </c>
      <c r="B40" s="57"/>
      <c r="C40" s="57"/>
      <c r="D40" s="57"/>
      <c r="E40" s="57"/>
      <c r="F40" s="57"/>
      <c r="G40" s="57"/>
      <c r="H40" s="57"/>
      <c r="I40" s="57"/>
      <c r="J40" s="194">
        <f>132000/2510000</f>
        <v>5.2589641434262951E-2</v>
      </c>
      <c r="K40" s="57">
        <v>100</v>
      </c>
      <c r="L40" s="57"/>
      <c r="M40" s="57"/>
      <c r="N40" s="57"/>
      <c r="O40" s="57"/>
      <c r="P40" s="57"/>
      <c r="Q40" s="57"/>
      <c r="R40" s="57"/>
      <c r="S40" s="57"/>
    </row>
    <row r="41" spans="1:19" customFormat="1" x14ac:dyDescent="0.2">
      <c r="A41" s="137" t="s">
        <v>2822</v>
      </c>
      <c r="B41" s="57">
        <v>100</v>
      </c>
      <c r="C41" s="57">
        <v>100</v>
      </c>
      <c r="D41" s="57">
        <v>100</v>
      </c>
      <c r="E41" s="57">
        <v>100</v>
      </c>
      <c r="F41" s="57">
        <v>100</v>
      </c>
      <c r="G41" s="57">
        <v>100</v>
      </c>
      <c r="H41" s="57">
        <v>100</v>
      </c>
      <c r="I41" s="57">
        <v>100</v>
      </c>
      <c r="J41" s="57">
        <v>100</v>
      </c>
      <c r="K41" s="57">
        <v>100</v>
      </c>
      <c r="L41" s="57">
        <v>100</v>
      </c>
      <c r="M41" s="57">
        <v>100</v>
      </c>
      <c r="N41" s="57">
        <v>100</v>
      </c>
      <c r="O41" s="57">
        <v>100</v>
      </c>
      <c r="P41" s="57">
        <v>100</v>
      </c>
      <c r="Q41" s="57">
        <v>100</v>
      </c>
      <c r="R41" s="57">
        <v>100</v>
      </c>
      <c r="S41" s="57">
        <v>100</v>
      </c>
    </row>
    <row r="42" spans="1:19" customFormat="1" x14ac:dyDescent="0.2">
      <c r="A42" s="137" t="s">
        <v>2823</v>
      </c>
      <c r="B42" s="57">
        <v>100</v>
      </c>
      <c r="C42" s="57">
        <v>100</v>
      </c>
      <c r="D42" s="57">
        <v>100</v>
      </c>
      <c r="E42" s="57">
        <v>100</v>
      </c>
      <c r="F42" s="57">
        <v>100</v>
      </c>
      <c r="G42" s="57">
        <v>100</v>
      </c>
      <c r="H42" s="57">
        <v>100</v>
      </c>
      <c r="I42" s="57">
        <v>100</v>
      </c>
      <c r="J42" s="57">
        <v>100</v>
      </c>
      <c r="K42" s="57">
        <v>100</v>
      </c>
      <c r="L42" s="57">
        <v>100</v>
      </c>
      <c r="M42" s="57">
        <v>100</v>
      </c>
      <c r="N42" s="57">
        <v>100</v>
      </c>
      <c r="O42" s="57">
        <v>100</v>
      </c>
      <c r="P42" s="57">
        <v>100</v>
      </c>
      <c r="Q42" s="57">
        <v>100</v>
      </c>
      <c r="R42" s="57">
        <v>100</v>
      </c>
      <c r="S42" s="57">
        <v>100</v>
      </c>
    </row>
    <row r="43" spans="1:19" customFormat="1" x14ac:dyDescent="0.2">
      <c r="A43" s="137" t="s">
        <v>2824</v>
      </c>
      <c r="B43" s="57">
        <v>100</v>
      </c>
      <c r="C43" s="57">
        <v>100</v>
      </c>
      <c r="D43" s="57">
        <v>100</v>
      </c>
      <c r="E43" s="57">
        <v>100</v>
      </c>
      <c r="F43" s="57">
        <v>100</v>
      </c>
      <c r="G43" s="57">
        <v>100</v>
      </c>
      <c r="H43" s="57">
        <v>100</v>
      </c>
      <c r="I43" s="57">
        <v>100</v>
      </c>
      <c r="J43" s="57">
        <v>100</v>
      </c>
      <c r="K43" s="57">
        <v>100</v>
      </c>
      <c r="L43" s="57">
        <v>100</v>
      </c>
      <c r="M43" s="57">
        <v>100</v>
      </c>
      <c r="N43" s="57">
        <v>100</v>
      </c>
      <c r="O43" s="57">
        <v>100</v>
      </c>
      <c r="P43" s="57">
        <v>100</v>
      </c>
      <c r="Q43" s="57">
        <v>100</v>
      </c>
      <c r="R43" s="57">
        <v>100</v>
      </c>
      <c r="S43" s="57">
        <v>100</v>
      </c>
    </row>
    <row r="44" spans="1:19" customFormat="1" x14ac:dyDescent="0.2">
      <c r="A44" s="137" t="s">
        <v>2819</v>
      </c>
      <c r="B44" s="57">
        <v>100</v>
      </c>
      <c r="C44" s="57">
        <v>100</v>
      </c>
      <c r="D44" s="57"/>
      <c r="E44" s="57"/>
      <c r="F44" s="57"/>
      <c r="G44" s="57"/>
      <c r="H44" s="57"/>
      <c r="I44" s="57"/>
      <c r="J44" s="194"/>
      <c r="K44" s="57"/>
      <c r="L44" s="57"/>
      <c r="M44" s="57"/>
      <c r="N44" s="57"/>
      <c r="O44" s="57"/>
      <c r="P44" s="57"/>
      <c r="Q44" s="57"/>
      <c r="R44" s="57"/>
      <c r="S44" s="57"/>
    </row>
    <row r="45" spans="1:19" customFormat="1" x14ac:dyDescent="0.2">
      <c r="A45" s="137" t="s">
        <v>2816</v>
      </c>
      <c r="B45" s="57">
        <v>100</v>
      </c>
      <c r="C45" s="57">
        <v>100</v>
      </c>
      <c r="D45" s="57"/>
      <c r="E45" s="57"/>
      <c r="F45" s="57"/>
      <c r="G45" s="57"/>
      <c r="H45" s="57"/>
      <c r="I45" s="57"/>
      <c r="J45" s="194"/>
      <c r="K45" s="57"/>
      <c r="L45" s="57"/>
      <c r="M45" s="57"/>
      <c r="N45" s="57"/>
      <c r="O45" s="57"/>
      <c r="P45" s="57"/>
      <c r="Q45" s="57"/>
      <c r="R45" s="57"/>
      <c r="S45" s="57"/>
    </row>
    <row r="46" spans="1:19" customFormat="1" x14ac:dyDescent="0.2">
      <c r="A46" s="137" t="s">
        <v>2813</v>
      </c>
      <c r="B46" s="57">
        <v>100</v>
      </c>
      <c r="C46" s="57">
        <v>100</v>
      </c>
      <c r="D46" s="57"/>
      <c r="E46" s="57"/>
      <c r="F46" s="57"/>
      <c r="G46" s="57"/>
      <c r="H46" s="57"/>
      <c r="I46" s="57"/>
      <c r="J46" s="194"/>
      <c r="K46" s="57"/>
      <c r="L46" s="57"/>
      <c r="M46" s="57"/>
      <c r="N46" s="57"/>
      <c r="O46" s="57"/>
      <c r="P46" s="57"/>
      <c r="Q46" s="57"/>
      <c r="R46" s="57"/>
      <c r="S46" s="57"/>
    </row>
    <row r="47" spans="1:19" customFormat="1" x14ac:dyDescent="0.2">
      <c r="A47" s="137" t="s">
        <v>2705</v>
      </c>
      <c r="B47" s="57"/>
      <c r="C47" s="57">
        <v>100</v>
      </c>
      <c r="D47" s="57"/>
      <c r="E47" s="57"/>
      <c r="F47" s="57">
        <v>100</v>
      </c>
      <c r="G47" s="57">
        <v>100</v>
      </c>
      <c r="H47" s="57"/>
      <c r="I47" s="57"/>
      <c r="J47" s="194">
        <v>1</v>
      </c>
      <c r="K47" s="57">
        <v>100</v>
      </c>
      <c r="L47" s="57">
        <v>100</v>
      </c>
      <c r="M47" s="57">
        <v>100</v>
      </c>
      <c r="N47" s="57"/>
      <c r="O47" s="57"/>
      <c r="P47" s="57"/>
      <c r="Q47" s="57"/>
      <c r="R47" s="57"/>
      <c r="S47" s="57"/>
    </row>
    <row r="48" spans="1:19" customFormat="1" x14ac:dyDescent="0.2">
      <c r="A48" s="137"/>
      <c r="B48" s="57"/>
      <c r="C48" s="57"/>
      <c r="D48" s="57"/>
      <c r="E48" s="57"/>
      <c r="F48" s="57"/>
      <c r="G48" s="57"/>
      <c r="H48" s="57"/>
      <c r="I48" s="57"/>
      <c r="J48" s="194"/>
      <c r="K48" s="57"/>
      <c r="L48" s="57"/>
      <c r="M48" s="57"/>
      <c r="N48" s="57"/>
      <c r="O48" s="57"/>
      <c r="P48" s="57"/>
      <c r="Q48" s="57"/>
      <c r="R48" s="57"/>
      <c r="S48" s="57"/>
    </row>
    <row r="49" spans="1:17" x14ac:dyDescent="0.2">
      <c r="A49" s="80" t="s">
        <v>75</v>
      </c>
      <c r="B49" s="7"/>
      <c r="C49" s="7"/>
      <c r="D49" s="8"/>
      <c r="E49" s="8"/>
      <c r="F49" s="8"/>
      <c r="G49" s="8"/>
      <c r="H49" s="8"/>
      <c r="I49" s="8"/>
      <c r="J49" s="8"/>
      <c r="K49" s="8"/>
      <c r="L49" s="8"/>
      <c r="M49" s="8"/>
    </row>
    <row r="50" spans="1:17" x14ac:dyDescent="0.2">
      <c r="A50" s="80" t="s">
        <v>34</v>
      </c>
      <c r="B50" s="7"/>
      <c r="C50" s="7"/>
      <c r="D50" s="8"/>
      <c r="E50" s="8"/>
      <c r="F50" s="8"/>
      <c r="G50" s="8"/>
      <c r="H50" s="8"/>
      <c r="I50" s="8"/>
      <c r="J50" s="8"/>
      <c r="K50" s="8"/>
      <c r="L50" s="8"/>
      <c r="M50" s="8"/>
    </row>
    <row r="51" spans="1:17" x14ac:dyDescent="0.2">
      <c r="A51" s="62" t="s">
        <v>271</v>
      </c>
      <c r="B51" s="7"/>
      <c r="C51" s="7"/>
      <c r="D51" s="8"/>
      <c r="E51" s="8"/>
      <c r="F51" s="8"/>
      <c r="G51" s="8"/>
      <c r="H51" s="8"/>
      <c r="I51" s="8"/>
      <c r="J51" s="8"/>
      <c r="K51" s="8"/>
      <c r="L51" s="8"/>
      <c r="M51" s="8"/>
    </row>
    <row r="52" spans="1:17" x14ac:dyDescent="0.2">
      <c r="A52" s="62" t="s">
        <v>203</v>
      </c>
      <c r="B52" s="7"/>
      <c r="C52" s="7"/>
      <c r="D52" s="8"/>
      <c r="E52" s="8"/>
      <c r="F52" s="8"/>
      <c r="G52" s="8"/>
      <c r="H52" s="8"/>
      <c r="I52" s="8"/>
      <c r="J52" s="8"/>
      <c r="K52" s="8"/>
      <c r="L52" s="8"/>
      <c r="M52" s="8"/>
    </row>
    <row r="53" spans="1:17" x14ac:dyDescent="0.2">
      <c r="A53" s="80" t="s">
        <v>201</v>
      </c>
      <c r="B53" s="7"/>
      <c r="C53" s="7"/>
      <c r="D53" s="8"/>
      <c r="E53" s="8"/>
      <c r="F53" s="8"/>
      <c r="G53" s="8"/>
      <c r="H53" s="8"/>
      <c r="I53" s="8"/>
      <c r="J53" s="8"/>
      <c r="K53" s="8"/>
      <c r="L53" s="8"/>
      <c r="M53" s="8"/>
    </row>
    <row r="54" spans="1:17" x14ac:dyDescent="0.2">
      <c r="A54" s="62" t="s">
        <v>276</v>
      </c>
    </row>
    <row r="55" spans="1:17" s="22" customFormat="1" x14ac:dyDescent="0.2">
      <c r="A55" s="124" t="s">
        <v>274</v>
      </c>
      <c r="B55" s="31"/>
      <c r="C55" s="31"/>
      <c r="D55" s="31"/>
    </row>
    <row r="56" spans="1:17" x14ac:dyDescent="0.2">
      <c r="A56" s="62" t="s">
        <v>270</v>
      </c>
      <c r="B56" s="35"/>
      <c r="C56" s="35"/>
      <c r="D56" s="35"/>
      <c r="E56" s="35"/>
      <c r="F56" s="35"/>
      <c r="G56" s="35"/>
      <c r="H56" s="35"/>
      <c r="I56" s="35"/>
      <c r="J56" s="35"/>
      <c r="K56" s="35"/>
      <c r="L56" s="35"/>
      <c r="M56" s="35"/>
    </row>
    <row r="57" spans="1:17" x14ac:dyDescent="0.2">
      <c r="A57" s="62"/>
      <c r="B57" s="35"/>
      <c r="C57" s="35"/>
      <c r="D57" s="35"/>
      <c r="E57" s="35"/>
      <c r="F57" s="35"/>
      <c r="G57" s="35"/>
      <c r="H57" s="35"/>
      <c r="I57" s="35"/>
      <c r="J57" s="35"/>
      <c r="K57" s="35"/>
      <c r="L57" s="35"/>
      <c r="M57" s="35"/>
    </row>
    <row r="58" spans="1:17" x14ac:dyDescent="0.2">
      <c r="A58" s="35"/>
      <c r="B58" s="35"/>
      <c r="C58" s="35"/>
      <c r="D58" s="35"/>
      <c r="E58" s="35"/>
      <c r="F58" s="35"/>
      <c r="G58" s="35"/>
      <c r="H58" s="35"/>
      <c r="I58" s="35"/>
      <c r="J58" s="35"/>
      <c r="K58" s="35"/>
      <c r="L58" s="35"/>
      <c r="M58" s="35"/>
    </row>
    <row r="59" spans="1:17" s="27" customFormat="1" ht="16" x14ac:dyDescent="0.2">
      <c r="A59" s="63" t="s">
        <v>178</v>
      </c>
      <c r="B59" s="64"/>
      <c r="C59" s="64"/>
      <c r="D59" s="64"/>
      <c r="E59" s="64"/>
      <c r="F59" s="64"/>
      <c r="G59" s="64"/>
      <c r="H59" s="64"/>
      <c r="I59" s="64"/>
      <c r="J59" s="64"/>
      <c r="K59" s="64"/>
      <c r="L59" s="64"/>
      <c r="M59" s="64"/>
      <c r="N59" s="64"/>
      <c r="O59" s="64"/>
      <c r="P59" s="64"/>
      <c r="Q59" s="64"/>
    </row>
    <row r="60" spans="1:17" ht="30" x14ac:dyDescent="0.2">
      <c r="A60" s="71" t="s">
        <v>27</v>
      </c>
      <c r="B60" s="65" t="s">
        <v>28</v>
      </c>
      <c r="C60" s="65" t="s">
        <v>221</v>
      </c>
      <c r="D60" s="81"/>
      <c r="E60" s="81"/>
      <c r="F60" s="81"/>
      <c r="G60" s="81"/>
      <c r="H60" s="81"/>
      <c r="I60" s="81"/>
      <c r="J60" s="81"/>
      <c r="K60" s="46"/>
      <c r="L60" s="46"/>
      <c r="M60" s="82"/>
      <c r="N60" s="79"/>
      <c r="O60" s="79"/>
      <c r="P60" s="79"/>
      <c r="Q60" s="79"/>
    </row>
    <row r="61" spans="1:17" x14ac:dyDescent="0.2">
      <c r="A61" s="168">
        <v>44781</v>
      </c>
      <c r="B61" s="83" t="s">
        <v>5</v>
      </c>
      <c r="C61" s="57" t="s">
        <v>290</v>
      </c>
      <c r="D61" s="81"/>
      <c r="E61" s="201"/>
      <c r="F61" s="201"/>
      <c r="G61" s="149"/>
      <c r="H61" s="149"/>
      <c r="I61" s="201"/>
      <c r="J61" s="202"/>
      <c r="K61" s="202"/>
      <c r="L61" s="201"/>
      <c r="M61" s="202"/>
      <c r="N61" s="89"/>
      <c r="O61" s="201"/>
      <c r="P61" s="89"/>
      <c r="Q61" s="79"/>
    </row>
    <row r="62" spans="1:17" x14ac:dyDescent="0.2">
      <c r="A62" s="79"/>
      <c r="B62" s="79"/>
      <c r="C62" s="79"/>
      <c r="D62" s="133" t="s">
        <v>74</v>
      </c>
      <c r="E62" s="134"/>
      <c r="F62" s="134"/>
      <c r="G62" s="134"/>
      <c r="H62" s="135"/>
      <c r="I62" s="133" t="s">
        <v>209</v>
      </c>
      <c r="J62" s="134"/>
      <c r="K62" s="134"/>
      <c r="L62" s="134"/>
      <c r="M62" s="134"/>
      <c r="N62" s="134"/>
      <c r="O62" s="134"/>
      <c r="P62" s="134"/>
      <c r="Q62" s="135"/>
    </row>
    <row r="63" spans="1:17" ht="75" x14ac:dyDescent="0.2">
      <c r="A63" s="55" t="s">
        <v>70</v>
      </c>
      <c r="B63" s="55" t="s">
        <v>71</v>
      </c>
      <c r="C63" s="55" t="s">
        <v>73</v>
      </c>
      <c r="D63" s="56" t="s">
        <v>222</v>
      </c>
      <c r="E63" s="56" t="s">
        <v>223</v>
      </c>
      <c r="F63" s="56" t="s">
        <v>224</v>
      </c>
      <c r="G63" s="56" t="s">
        <v>2838</v>
      </c>
      <c r="H63" s="72" t="s">
        <v>226</v>
      </c>
      <c r="I63" s="56" t="s">
        <v>227</v>
      </c>
      <c r="J63" s="56" t="s">
        <v>2839</v>
      </c>
      <c r="K63" s="72" t="s">
        <v>228</v>
      </c>
      <c r="L63" s="56" t="s">
        <v>229</v>
      </c>
      <c r="M63" s="56" t="s">
        <v>2840</v>
      </c>
      <c r="N63" s="72" t="s">
        <v>230</v>
      </c>
      <c r="O63" s="56" t="s">
        <v>231</v>
      </c>
      <c r="P63" s="56" t="s">
        <v>2841</v>
      </c>
      <c r="Q63" s="72" t="s">
        <v>232</v>
      </c>
    </row>
    <row r="64" spans="1:17" s="38" customFormat="1" x14ac:dyDescent="0.2">
      <c r="A64" s="203" t="s">
        <v>2828</v>
      </c>
      <c r="B64" s="84" t="s">
        <v>292</v>
      </c>
      <c r="C64" s="84" t="s">
        <v>292</v>
      </c>
      <c r="D64" s="204" t="s">
        <v>2834</v>
      </c>
      <c r="E64" s="73">
        <v>408.8</v>
      </c>
      <c r="F64" s="73">
        <v>55407311</v>
      </c>
      <c r="G64" s="204">
        <v>1019657</v>
      </c>
      <c r="H64" s="205">
        <f>(F64-G64)/G64</f>
        <v>53.339166013669299</v>
      </c>
      <c r="I64" s="73" t="s">
        <v>292</v>
      </c>
      <c r="J64" s="204" t="s">
        <v>292</v>
      </c>
      <c r="K64" s="205"/>
      <c r="L64" s="73">
        <v>1479614</v>
      </c>
      <c r="M64" s="204">
        <v>554714</v>
      </c>
      <c r="N64" s="205">
        <f>(L64-M64)/M64</f>
        <v>1.6673456952591785</v>
      </c>
      <c r="O64" s="73">
        <v>297686</v>
      </c>
      <c r="P64" s="204">
        <v>139384</v>
      </c>
      <c r="Q64" s="205">
        <f>(O64-P64)/P64</f>
        <v>1.1357257647936636</v>
      </c>
    </row>
    <row r="65" spans="1:17" s="38" customFormat="1" x14ac:dyDescent="0.2">
      <c r="A65" s="203" t="s">
        <v>2829</v>
      </c>
      <c r="B65" s="84" t="s">
        <v>292</v>
      </c>
      <c r="C65" s="84" t="s">
        <v>292</v>
      </c>
      <c r="D65" s="204" t="s">
        <v>2835</v>
      </c>
      <c r="E65" s="73">
        <v>561.58000000000004</v>
      </c>
      <c r="F65" s="73">
        <v>28875013</v>
      </c>
      <c r="G65" s="204">
        <v>2761822</v>
      </c>
      <c r="H65" s="205">
        <f t="shared" ref="H65:H68" si="1">(F65-G65)/G65</f>
        <v>9.4550593774689311</v>
      </c>
      <c r="I65" s="73">
        <v>19295</v>
      </c>
      <c r="J65" s="204">
        <v>20931</v>
      </c>
      <c r="K65" s="205">
        <f t="shared" ref="K65:K69" si="2">(I65-J65)/J65</f>
        <v>-7.8161578519898717E-2</v>
      </c>
      <c r="L65" s="73">
        <v>716769</v>
      </c>
      <c r="M65" s="204">
        <v>501710</v>
      </c>
      <c r="N65" s="205">
        <f t="shared" ref="N65:N68" si="3">(L65-M65)/M65</f>
        <v>0.42865201012537124</v>
      </c>
      <c r="O65" s="73">
        <v>76</v>
      </c>
      <c r="P65" s="204">
        <v>2205</v>
      </c>
      <c r="Q65" s="205">
        <f t="shared" ref="Q65:Q68" si="4">(O65-P65)/P65</f>
        <v>-0.96553287981859415</v>
      </c>
    </row>
    <row r="66" spans="1:17" s="38" customFormat="1" x14ac:dyDescent="0.2">
      <c r="A66" s="203" t="s">
        <v>2830</v>
      </c>
      <c r="B66" s="84" t="s">
        <v>292</v>
      </c>
      <c r="C66" s="84" t="s">
        <v>292</v>
      </c>
      <c r="D66" s="204" t="s">
        <v>2834</v>
      </c>
      <c r="E66" s="73">
        <v>1088.06</v>
      </c>
      <c r="F66" s="73">
        <v>55150177</v>
      </c>
      <c r="G66" s="204">
        <v>356979</v>
      </c>
      <c r="H66" s="205">
        <f t="shared" si="1"/>
        <v>153.49137624342049</v>
      </c>
      <c r="I66" s="73" t="s">
        <v>292</v>
      </c>
      <c r="J66" s="204" t="s">
        <v>292</v>
      </c>
      <c r="K66" s="205"/>
      <c r="L66" s="73">
        <v>52629</v>
      </c>
      <c r="M66" s="204">
        <v>293962</v>
      </c>
      <c r="N66" s="205">
        <f t="shared" si="3"/>
        <v>-0.82096665555411918</v>
      </c>
      <c r="O66" s="73" t="s">
        <v>292</v>
      </c>
      <c r="P66" s="204" t="s">
        <v>292</v>
      </c>
      <c r="Q66" s="205"/>
    </row>
    <row r="67" spans="1:17" s="38" customFormat="1" x14ac:dyDescent="0.2">
      <c r="A67" s="203" t="s">
        <v>2831</v>
      </c>
      <c r="B67" s="84" t="s">
        <v>292</v>
      </c>
      <c r="C67" s="84" t="s">
        <v>292</v>
      </c>
      <c r="D67" s="204" t="s">
        <v>2836</v>
      </c>
      <c r="E67" s="73" t="s">
        <v>292</v>
      </c>
      <c r="F67" s="73" t="s">
        <v>292</v>
      </c>
      <c r="G67" s="204" t="s">
        <v>292</v>
      </c>
      <c r="H67" s="205"/>
      <c r="I67" s="73">
        <v>1914</v>
      </c>
      <c r="J67" s="204">
        <v>776</v>
      </c>
      <c r="K67" s="205">
        <f t="shared" si="2"/>
        <v>1.4664948453608246</v>
      </c>
      <c r="L67" s="73" t="s">
        <v>292</v>
      </c>
      <c r="M67" s="204" t="s">
        <v>292</v>
      </c>
      <c r="N67" s="205"/>
      <c r="O67" s="73" t="s">
        <v>292</v>
      </c>
      <c r="P67" s="204" t="s">
        <v>292</v>
      </c>
      <c r="Q67" s="205"/>
    </row>
    <row r="68" spans="1:17" s="38" customFormat="1" x14ac:dyDescent="0.2">
      <c r="A68" s="203" t="s">
        <v>2832</v>
      </c>
      <c r="B68" s="84" t="s">
        <v>292</v>
      </c>
      <c r="C68" s="84" t="s">
        <v>292</v>
      </c>
      <c r="D68" s="204" t="s">
        <v>2837</v>
      </c>
      <c r="E68" s="73" t="s">
        <v>292</v>
      </c>
      <c r="F68" s="73">
        <v>10315</v>
      </c>
      <c r="G68" s="204">
        <v>2076840</v>
      </c>
      <c r="H68" s="205">
        <f t="shared" si="1"/>
        <v>-0.9950333198513126</v>
      </c>
      <c r="I68" s="73">
        <v>21405</v>
      </c>
      <c r="J68" s="204">
        <v>57357</v>
      </c>
      <c r="K68" s="205">
        <f t="shared" si="2"/>
        <v>-0.62681102568125946</v>
      </c>
      <c r="L68" s="73">
        <v>236</v>
      </c>
      <c r="M68" s="204">
        <v>115959</v>
      </c>
      <c r="N68" s="205">
        <f t="shared" si="3"/>
        <v>-0.99796479790270698</v>
      </c>
      <c r="O68" s="73">
        <v>127</v>
      </c>
      <c r="P68" s="204">
        <v>213</v>
      </c>
      <c r="Q68" s="205">
        <f t="shared" si="4"/>
        <v>-0.40375586854460094</v>
      </c>
    </row>
    <row r="69" spans="1:17" s="38" customFormat="1" x14ac:dyDescent="0.2">
      <c r="A69" s="203" t="s">
        <v>2833</v>
      </c>
      <c r="B69" s="84" t="s">
        <v>292</v>
      </c>
      <c r="C69" s="84" t="s">
        <v>292</v>
      </c>
      <c r="D69" s="204" t="s">
        <v>2837</v>
      </c>
      <c r="E69" s="73" t="s">
        <v>292</v>
      </c>
      <c r="F69" s="73" t="s">
        <v>292</v>
      </c>
      <c r="G69" s="204" t="s">
        <v>292</v>
      </c>
      <c r="H69" s="205"/>
      <c r="I69" s="73">
        <v>2695</v>
      </c>
      <c r="J69" s="204">
        <v>34144</v>
      </c>
      <c r="K69" s="205">
        <f t="shared" si="2"/>
        <v>-0.92106958762886593</v>
      </c>
      <c r="L69" s="73" t="s">
        <v>292</v>
      </c>
      <c r="M69" s="204" t="s">
        <v>292</v>
      </c>
      <c r="N69" s="205"/>
      <c r="O69" s="73" t="s">
        <v>292</v>
      </c>
      <c r="P69" s="204" t="s">
        <v>292</v>
      </c>
      <c r="Q69" s="205"/>
    </row>
    <row r="70" spans="1:17" x14ac:dyDescent="0.2">
      <c r="A70" s="62" t="s">
        <v>206</v>
      </c>
      <c r="B70" s="80"/>
      <c r="C70" s="81"/>
      <c r="D70" s="81"/>
      <c r="E70" s="81"/>
      <c r="F70" s="81"/>
      <c r="G70" s="81"/>
      <c r="H70" s="81"/>
      <c r="I70" s="81"/>
      <c r="J70" s="81"/>
      <c r="K70" s="81"/>
      <c r="L70" s="79"/>
      <c r="M70" s="81"/>
      <c r="N70" s="79"/>
      <c r="O70" s="79"/>
      <c r="P70" s="79"/>
      <c r="Q70" s="79"/>
    </row>
    <row r="71" spans="1:17" x14ac:dyDescent="0.2">
      <c r="A71" s="62" t="s">
        <v>207</v>
      </c>
      <c r="B71" s="80"/>
      <c r="C71" s="81"/>
      <c r="D71" s="81"/>
      <c r="E71" s="81"/>
      <c r="F71" s="81"/>
      <c r="G71" s="81"/>
      <c r="H71" s="81"/>
      <c r="I71" s="81"/>
      <c r="J71" s="81"/>
      <c r="K71" s="81"/>
      <c r="L71" s="79"/>
      <c r="M71" s="81"/>
      <c r="N71" s="79"/>
      <c r="O71" s="79"/>
      <c r="P71" s="79"/>
      <c r="Q71" s="79"/>
    </row>
    <row r="72" spans="1:17" x14ac:dyDescent="0.2">
      <c r="A72" s="62" t="s">
        <v>208</v>
      </c>
      <c r="B72" s="80"/>
      <c r="C72" s="81"/>
      <c r="D72" s="81"/>
      <c r="E72" s="81"/>
      <c r="F72" s="81"/>
      <c r="G72" s="81"/>
      <c r="H72" s="81"/>
      <c r="I72" s="81"/>
      <c r="J72" s="81"/>
      <c r="K72" s="81"/>
      <c r="L72" s="81"/>
      <c r="M72" s="81"/>
      <c r="N72" s="79"/>
      <c r="O72" s="79"/>
      <c r="P72" s="79"/>
      <c r="Q72" s="79"/>
    </row>
    <row r="73" spans="1:17" x14ac:dyDescent="0.2">
      <c r="A73" s="62" t="s">
        <v>212</v>
      </c>
      <c r="B73" s="80"/>
      <c r="C73" s="81"/>
      <c r="D73" s="81"/>
      <c r="E73" s="81"/>
      <c r="F73" s="81"/>
      <c r="G73" s="81"/>
      <c r="H73" s="81"/>
      <c r="I73" s="81"/>
      <c r="J73" s="81"/>
      <c r="K73" s="81"/>
      <c r="L73" s="81"/>
      <c r="M73" s="81"/>
      <c r="N73" s="79"/>
      <c r="O73" s="79"/>
      <c r="P73" s="79"/>
      <c r="Q73" s="79"/>
    </row>
    <row r="74" spans="1:17" x14ac:dyDescent="0.2">
      <c r="A74" s="62" t="s">
        <v>203</v>
      </c>
      <c r="B74" s="80"/>
      <c r="C74" s="81"/>
      <c r="D74" s="81"/>
      <c r="E74" s="81"/>
      <c r="F74" s="81"/>
      <c r="G74" s="81"/>
      <c r="H74" s="81"/>
      <c r="I74" s="81"/>
      <c r="J74" s="81"/>
      <c r="K74" s="81"/>
      <c r="L74" s="81"/>
      <c r="M74" s="81"/>
      <c r="N74" s="79"/>
      <c r="O74" s="79"/>
      <c r="P74" s="79"/>
      <c r="Q74" s="79"/>
    </row>
    <row r="75" spans="1:17" x14ac:dyDescent="0.2">
      <c r="A75" s="62"/>
      <c r="B75" s="80"/>
      <c r="C75" s="81"/>
      <c r="D75" s="81"/>
      <c r="E75" s="81"/>
      <c r="F75" s="81"/>
      <c r="G75" s="81"/>
      <c r="H75" s="81"/>
      <c r="I75" s="81"/>
      <c r="J75" s="81"/>
      <c r="K75" s="81"/>
      <c r="L75" s="81"/>
      <c r="M75" s="81"/>
      <c r="N75" s="79"/>
      <c r="O75" s="79"/>
      <c r="P75" s="79"/>
      <c r="Q75" s="79"/>
    </row>
    <row r="76" spans="1:17" x14ac:dyDescent="0.2">
      <c r="A76" s="80"/>
      <c r="B76" s="80"/>
      <c r="C76" s="81"/>
      <c r="D76" s="81"/>
      <c r="E76" s="81"/>
      <c r="F76" s="81"/>
      <c r="G76" s="81"/>
      <c r="H76" s="81"/>
      <c r="I76" s="81"/>
      <c r="J76" s="81"/>
      <c r="K76" s="81"/>
      <c r="L76" s="81"/>
      <c r="M76" s="81"/>
      <c r="N76" s="79"/>
      <c r="O76" s="79"/>
      <c r="P76" s="79"/>
      <c r="Q76" s="79"/>
    </row>
    <row r="77" spans="1:17" ht="16" x14ac:dyDescent="0.2">
      <c r="A77" s="74" t="s">
        <v>72</v>
      </c>
      <c r="B77" s="76"/>
      <c r="C77" s="86"/>
      <c r="D77" s="87"/>
      <c r="E77" s="87"/>
      <c r="F77" s="87"/>
      <c r="G77" s="87"/>
      <c r="H77" s="87"/>
      <c r="I77" s="87"/>
      <c r="J77" s="87"/>
      <c r="K77" s="87"/>
      <c r="L77" s="87"/>
      <c r="M77" s="87"/>
      <c r="N77" s="79"/>
      <c r="O77" s="79"/>
      <c r="P77" s="79"/>
      <c r="Q77" s="79"/>
    </row>
    <row r="78" spans="1:17" ht="409.6" x14ac:dyDescent="0.2">
      <c r="A78" s="77" t="s">
        <v>182</v>
      </c>
      <c r="B78" s="77" t="s">
        <v>2827</v>
      </c>
      <c r="C78" s="81"/>
      <c r="D78" s="81"/>
      <c r="E78" s="81"/>
      <c r="F78" s="81"/>
      <c r="G78" s="81"/>
      <c r="H78" s="81"/>
      <c r="I78" s="81"/>
      <c r="J78" s="81"/>
      <c r="K78" s="81"/>
      <c r="L78" s="81"/>
      <c r="M78" s="81"/>
      <c r="N78" s="79"/>
      <c r="O78" s="79"/>
      <c r="P78" s="79"/>
      <c r="Q78" s="79"/>
    </row>
    <row r="79" spans="1:17" ht="409.6" x14ac:dyDescent="0.2">
      <c r="A79" s="77" t="s">
        <v>192</v>
      </c>
      <c r="B79" s="77" t="s">
        <v>2848</v>
      </c>
      <c r="C79" s="81"/>
      <c r="D79" s="79"/>
      <c r="E79" s="79"/>
      <c r="F79" s="79"/>
      <c r="G79" s="79"/>
      <c r="H79" s="79"/>
      <c r="I79" s="79"/>
      <c r="J79" s="79"/>
      <c r="K79" s="79"/>
      <c r="L79" s="79"/>
      <c r="M79" s="79"/>
      <c r="N79" s="79"/>
      <c r="O79" s="79"/>
      <c r="P79" s="79"/>
      <c r="Q79" s="79"/>
    </row>
  </sheetData>
  <mergeCells count="12">
    <mergeCell ref="B22:S22"/>
    <mergeCell ref="R23:S23"/>
    <mergeCell ref="P23:Q23"/>
    <mergeCell ref="D62:H62"/>
    <mergeCell ref="I62:Q62"/>
    <mergeCell ref="B23:C23"/>
    <mergeCell ref="D23:E23"/>
    <mergeCell ref="F23:G23"/>
    <mergeCell ref="H23:I23"/>
    <mergeCell ref="J23:K23"/>
    <mergeCell ref="L23:M23"/>
    <mergeCell ref="N23:O23"/>
  </mergeCells>
  <pageMargins left="0.7" right="0.7" top="0.75" bottom="0.75" header="0.3" footer="0.3"/>
  <pageSetup paperSize="9" scale="72" orientation="landscape" horizontalDpi="4294967293"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50"/>
  <sheetViews>
    <sheetView topLeftCell="A38" zoomScale="107" zoomScaleNormal="110" workbookViewId="0">
      <pane xSplit="1" topLeftCell="B1" activePane="topRight" state="frozen"/>
      <selection pane="topRight" activeCell="B50" sqref="B50"/>
    </sheetView>
  </sheetViews>
  <sheetFormatPr baseColWidth="10" defaultColWidth="9.1640625" defaultRowHeight="14" x14ac:dyDescent="0.2"/>
  <cols>
    <col min="1" max="1" width="67.6640625" style="8" customWidth="1"/>
    <col min="2" max="2" width="29.33203125" style="8" customWidth="1"/>
    <col min="3" max="3" width="19.33203125" style="8" customWidth="1"/>
    <col min="4" max="6" width="16.1640625" style="8" customWidth="1"/>
    <col min="7" max="7" width="22.6640625" style="8" customWidth="1"/>
    <col min="8" max="8" width="20.1640625" style="8" customWidth="1"/>
    <col min="9" max="9" width="15.83203125" style="8" customWidth="1"/>
    <col min="10" max="10" width="16.5" style="8" customWidth="1"/>
    <col min="11" max="11" width="17.1640625" style="8" customWidth="1"/>
    <col min="12" max="12" width="16.6640625" style="8" customWidth="1"/>
    <col min="13" max="13" width="24.1640625" style="8" customWidth="1"/>
    <col min="14" max="16384" width="9.1640625" style="8"/>
  </cols>
  <sheetData>
    <row r="1" spans="1:13" s="147" customFormat="1" x14ac:dyDescent="0.2">
      <c r="A1" s="145" t="s">
        <v>244</v>
      </c>
      <c r="B1" s="146"/>
    </row>
    <row r="2" spans="1:13" s="147" customFormat="1" x14ac:dyDescent="0.2">
      <c r="A2" s="23" t="s">
        <v>83</v>
      </c>
    </row>
    <row r="3" spans="1:13" s="147" customFormat="1" x14ac:dyDescent="0.2">
      <c r="A3" s="23" t="s">
        <v>92</v>
      </c>
      <c r="B3" s="146"/>
    </row>
    <row r="4" spans="1:13" s="148" customFormat="1" x14ac:dyDescent="0.2">
      <c r="A4" s="23" t="s">
        <v>68</v>
      </c>
    </row>
    <row r="5" spans="1:13" ht="15" x14ac:dyDescent="0.2">
      <c r="A5" s="65" t="s">
        <v>27</v>
      </c>
      <c r="B5" s="65" t="s">
        <v>28</v>
      </c>
      <c r="C5" s="81"/>
      <c r="D5" s="81"/>
      <c r="E5" s="81"/>
      <c r="F5" s="81"/>
      <c r="G5" s="81"/>
      <c r="H5" s="81"/>
      <c r="I5" s="81"/>
      <c r="J5" s="81"/>
      <c r="K5" s="81"/>
      <c r="L5" s="81"/>
      <c r="M5" s="81"/>
    </row>
    <row r="6" spans="1:13" x14ac:dyDescent="0.2">
      <c r="A6" s="162">
        <v>44781</v>
      </c>
      <c r="B6" s="18"/>
      <c r="C6" s="81"/>
      <c r="D6" s="81"/>
      <c r="E6" s="81"/>
      <c r="F6" s="81"/>
      <c r="G6" s="81"/>
      <c r="H6" s="81"/>
      <c r="I6" s="81"/>
      <c r="J6" s="81"/>
      <c r="K6" s="81"/>
      <c r="L6" s="81"/>
      <c r="M6" s="81"/>
    </row>
    <row r="7" spans="1:13" ht="60" x14ac:dyDescent="0.2">
      <c r="A7" s="55" t="s">
        <v>23</v>
      </c>
      <c r="B7" s="154" t="s">
        <v>84</v>
      </c>
      <c r="C7" s="154" t="s">
        <v>22</v>
      </c>
      <c r="D7" s="56" t="s">
        <v>233</v>
      </c>
      <c r="E7" s="56" t="s">
        <v>234</v>
      </c>
      <c r="F7" s="56" t="s">
        <v>85</v>
      </c>
      <c r="G7" s="56" t="s">
        <v>235</v>
      </c>
      <c r="H7" s="56" t="s">
        <v>236</v>
      </c>
      <c r="I7" s="56" t="s">
        <v>237</v>
      </c>
      <c r="J7" s="56" t="s">
        <v>238</v>
      </c>
      <c r="K7" s="56" t="s">
        <v>239</v>
      </c>
      <c r="L7" s="56" t="s">
        <v>240</v>
      </c>
      <c r="M7" s="56" t="s">
        <v>66</v>
      </c>
    </row>
    <row r="8" spans="1:13" ht="15" x14ac:dyDescent="0.2">
      <c r="A8" s="155" t="s">
        <v>361</v>
      </c>
      <c r="B8" s="156" t="s">
        <v>87</v>
      </c>
      <c r="C8" s="17" t="s">
        <v>142</v>
      </c>
      <c r="D8" s="83" t="s">
        <v>308</v>
      </c>
      <c r="E8" s="83"/>
      <c r="F8" s="83" t="s">
        <v>307</v>
      </c>
      <c r="G8" s="155" t="s">
        <v>296</v>
      </c>
      <c r="H8" s="155" t="s">
        <v>298</v>
      </c>
      <c r="I8" s="159">
        <v>0</v>
      </c>
      <c r="J8" s="83" t="s">
        <v>302</v>
      </c>
      <c r="K8" s="83" t="s">
        <v>303</v>
      </c>
      <c r="L8" s="83" t="s">
        <v>316</v>
      </c>
      <c r="M8" s="83"/>
    </row>
    <row r="9" spans="1:13" ht="15" x14ac:dyDescent="0.2">
      <c r="A9" s="155" t="s">
        <v>360</v>
      </c>
      <c r="B9" s="156" t="s">
        <v>87</v>
      </c>
      <c r="C9" s="17" t="s">
        <v>122</v>
      </c>
      <c r="D9" s="83" t="s">
        <v>309</v>
      </c>
      <c r="E9" s="83"/>
      <c r="F9" s="83" t="s">
        <v>307</v>
      </c>
      <c r="G9" s="155" t="s">
        <v>297</v>
      </c>
      <c r="H9" s="155" t="s">
        <v>299</v>
      </c>
      <c r="I9" s="159">
        <v>0</v>
      </c>
      <c r="J9" s="83" t="s">
        <v>302</v>
      </c>
      <c r="K9" s="83" t="s">
        <v>304</v>
      </c>
      <c r="L9" s="83" t="s">
        <v>306</v>
      </c>
      <c r="M9" s="83"/>
    </row>
    <row r="10" spans="1:13" ht="30" x14ac:dyDescent="0.2">
      <c r="A10" s="155" t="s">
        <v>322</v>
      </c>
      <c r="B10" s="156" t="s">
        <v>87</v>
      </c>
      <c r="C10" s="17" t="s">
        <v>117</v>
      </c>
      <c r="D10" s="83" t="s">
        <v>309</v>
      </c>
      <c r="E10" s="83"/>
      <c r="F10" s="83" t="s">
        <v>307</v>
      </c>
      <c r="G10" s="155" t="s">
        <v>296</v>
      </c>
      <c r="H10" s="155" t="s">
        <v>300</v>
      </c>
      <c r="I10" s="159">
        <v>0</v>
      </c>
      <c r="J10" s="83" t="s">
        <v>302</v>
      </c>
      <c r="K10" s="83" t="s">
        <v>303</v>
      </c>
      <c r="L10" s="83" t="s">
        <v>316</v>
      </c>
      <c r="M10" s="83"/>
    </row>
    <row r="11" spans="1:13" ht="15" x14ac:dyDescent="0.2">
      <c r="A11" s="155" t="s">
        <v>294</v>
      </c>
      <c r="B11" s="156" t="s">
        <v>88</v>
      </c>
      <c r="C11" s="17" t="s">
        <v>133</v>
      </c>
      <c r="D11" s="83" t="s">
        <v>311</v>
      </c>
      <c r="E11" s="83"/>
      <c r="F11" s="83" t="s">
        <v>307</v>
      </c>
      <c r="G11" s="155" t="s">
        <v>296</v>
      </c>
      <c r="H11" s="155" t="s">
        <v>301</v>
      </c>
      <c r="I11" s="159">
        <v>0</v>
      </c>
      <c r="J11" s="83" t="s">
        <v>302</v>
      </c>
      <c r="K11" s="83" t="s">
        <v>303</v>
      </c>
      <c r="L11" s="83" t="s">
        <v>316</v>
      </c>
      <c r="M11" s="83"/>
    </row>
    <row r="12" spans="1:13" ht="30" x14ac:dyDescent="0.2">
      <c r="A12" s="155" t="s">
        <v>295</v>
      </c>
      <c r="B12" s="156" t="s">
        <v>88</v>
      </c>
      <c r="C12" s="17" t="s">
        <v>115</v>
      </c>
      <c r="D12" s="83" t="s">
        <v>310</v>
      </c>
      <c r="E12" s="83"/>
      <c r="F12" s="83" t="s">
        <v>307</v>
      </c>
      <c r="G12" s="155" t="s">
        <v>296</v>
      </c>
      <c r="H12" s="155" t="s">
        <v>301</v>
      </c>
      <c r="I12" s="159">
        <v>0</v>
      </c>
      <c r="J12" s="83" t="s">
        <v>302</v>
      </c>
      <c r="K12" s="83" t="s">
        <v>303</v>
      </c>
      <c r="L12" s="83" t="s">
        <v>316</v>
      </c>
      <c r="M12" s="83"/>
    </row>
    <row r="13" spans="1:13" ht="30" x14ac:dyDescent="0.2">
      <c r="A13" s="155" t="s">
        <v>312</v>
      </c>
      <c r="B13" s="156" t="s">
        <v>88</v>
      </c>
      <c r="C13" s="17" t="s">
        <v>314</v>
      </c>
      <c r="D13" s="83" t="s">
        <v>315</v>
      </c>
      <c r="E13" s="83"/>
      <c r="F13" s="83" t="s">
        <v>307</v>
      </c>
      <c r="G13" s="155" t="s">
        <v>296</v>
      </c>
      <c r="H13" s="155" t="s">
        <v>301</v>
      </c>
      <c r="I13" s="159">
        <v>0</v>
      </c>
      <c r="J13" s="83" t="s">
        <v>302</v>
      </c>
      <c r="K13" s="83" t="s">
        <v>303</v>
      </c>
      <c r="L13" s="83" t="s">
        <v>316</v>
      </c>
      <c r="M13" s="83"/>
    </row>
    <row r="14" spans="1:13" ht="15" x14ac:dyDescent="0.2">
      <c r="A14" s="155" t="s">
        <v>359</v>
      </c>
      <c r="B14" s="156" t="s">
        <v>88</v>
      </c>
      <c r="C14" s="17" t="s">
        <v>122</v>
      </c>
      <c r="D14" s="83" t="s">
        <v>317</v>
      </c>
      <c r="E14" s="83"/>
      <c r="F14" s="83" t="s">
        <v>307</v>
      </c>
      <c r="G14" s="155" t="s">
        <v>296</v>
      </c>
      <c r="H14" s="155" t="s">
        <v>301</v>
      </c>
      <c r="I14" s="159">
        <v>0</v>
      </c>
      <c r="J14" s="83" t="s">
        <v>302</v>
      </c>
      <c r="K14" s="83" t="s">
        <v>303</v>
      </c>
      <c r="L14" s="83" t="s">
        <v>316</v>
      </c>
      <c r="M14" s="83"/>
    </row>
    <row r="15" spans="1:13" ht="15" x14ac:dyDescent="0.2">
      <c r="A15" s="155" t="s">
        <v>358</v>
      </c>
      <c r="B15" s="156" t="s">
        <v>88</v>
      </c>
      <c r="C15" s="17" t="s">
        <v>122</v>
      </c>
      <c r="D15" s="83" t="s">
        <v>318</v>
      </c>
      <c r="E15" s="83"/>
      <c r="F15" s="83" t="s">
        <v>307</v>
      </c>
      <c r="G15" s="155" t="s">
        <v>296</v>
      </c>
      <c r="H15" s="155" t="s">
        <v>301</v>
      </c>
      <c r="I15" s="159">
        <v>0</v>
      </c>
      <c r="J15" s="83" t="s">
        <v>302</v>
      </c>
      <c r="K15" s="83" t="s">
        <v>303</v>
      </c>
      <c r="L15" s="83" t="s">
        <v>316</v>
      </c>
      <c r="M15" s="83"/>
    </row>
    <row r="16" spans="1:13" ht="15" x14ac:dyDescent="0.2">
      <c r="A16" s="155" t="s">
        <v>319</v>
      </c>
      <c r="B16" s="156" t="s">
        <v>90</v>
      </c>
      <c r="C16" s="17" t="s">
        <v>143</v>
      </c>
      <c r="D16" s="83" t="s">
        <v>320</v>
      </c>
      <c r="E16" s="83"/>
      <c r="F16" s="83" t="s">
        <v>307</v>
      </c>
      <c r="G16" s="155" t="s">
        <v>296</v>
      </c>
      <c r="H16" s="155" t="s">
        <v>321</v>
      </c>
      <c r="I16" s="159">
        <v>0</v>
      </c>
      <c r="J16" s="83"/>
      <c r="K16" s="83" t="s">
        <v>303</v>
      </c>
      <c r="L16" s="83" t="s">
        <v>316</v>
      </c>
      <c r="M16" s="83"/>
    </row>
    <row r="17" spans="1:13" ht="15" x14ac:dyDescent="0.2">
      <c r="A17" s="155" t="s">
        <v>323</v>
      </c>
      <c r="B17" s="156" t="s">
        <v>88</v>
      </c>
      <c r="C17" s="17" t="s">
        <v>143</v>
      </c>
      <c r="D17" s="83" t="s">
        <v>320</v>
      </c>
      <c r="E17" s="83"/>
      <c r="F17" s="83" t="s">
        <v>307</v>
      </c>
      <c r="G17" s="155" t="s">
        <v>296</v>
      </c>
      <c r="H17" s="155" t="s">
        <v>301</v>
      </c>
      <c r="I17" s="159">
        <v>0</v>
      </c>
      <c r="J17" s="83" t="s">
        <v>302</v>
      </c>
      <c r="K17" s="83" t="s">
        <v>303</v>
      </c>
      <c r="L17" s="83" t="s">
        <v>316</v>
      </c>
      <c r="M17" s="83"/>
    </row>
    <row r="18" spans="1:13" ht="15" x14ac:dyDescent="0.2">
      <c r="A18" s="155" t="s">
        <v>324</v>
      </c>
      <c r="B18" s="156" t="s">
        <v>88</v>
      </c>
      <c r="C18" s="17" t="s">
        <v>338</v>
      </c>
      <c r="D18" s="83" t="s">
        <v>341</v>
      </c>
      <c r="E18" s="83"/>
      <c r="F18" s="83" t="s">
        <v>307</v>
      </c>
      <c r="G18" s="155" t="s">
        <v>296</v>
      </c>
      <c r="H18" s="155" t="s">
        <v>301</v>
      </c>
      <c r="I18" s="159">
        <v>0</v>
      </c>
      <c r="J18" s="83" t="s">
        <v>302</v>
      </c>
      <c r="K18" s="83" t="s">
        <v>303</v>
      </c>
      <c r="L18" s="83" t="s">
        <v>316</v>
      </c>
      <c r="M18" s="83"/>
    </row>
    <row r="19" spans="1:13" ht="15" x14ac:dyDescent="0.2">
      <c r="A19" s="155" t="s">
        <v>325</v>
      </c>
      <c r="B19" s="156" t="s">
        <v>88</v>
      </c>
      <c r="C19" s="17" t="s">
        <v>122</v>
      </c>
      <c r="D19" s="83" t="s">
        <v>318</v>
      </c>
      <c r="E19" s="83"/>
      <c r="F19" s="83" t="s">
        <v>307</v>
      </c>
      <c r="G19" s="155" t="s">
        <v>296</v>
      </c>
      <c r="H19" s="155" t="s">
        <v>301</v>
      </c>
      <c r="I19" s="159">
        <v>0</v>
      </c>
      <c r="J19" s="83" t="s">
        <v>302</v>
      </c>
      <c r="K19" s="83" t="s">
        <v>303</v>
      </c>
      <c r="L19" s="83" t="s">
        <v>316</v>
      </c>
      <c r="M19" s="83"/>
    </row>
    <row r="20" spans="1:13" ht="15" x14ac:dyDescent="0.2">
      <c r="A20" s="155" t="s">
        <v>326</v>
      </c>
      <c r="B20" s="156" t="s">
        <v>87</v>
      </c>
      <c r="C20" s="17" t="s">
        <v>122</v>
      </c>
      <c r="D20" s="83" t="s">
        <v>342</v>
      </c>
      <c r="E20" s="83"/>
      <c r="F20" s="83" t="s">
        <v>307</v>
      </c>
      <c r="G20" s="155" t="s">
        <v>296</v>
      </c>
      <c r="H20" s="155" t="s">
        <v>299</v>
      </c>
      <c r="I20" s="159">
        <v>0</v>
      </c>
      <c r="J20" s="83"/>
      <c r="K20" s="83" t="s">
        <v>303</v>
      </c>
      <c r="L20" s="83" t="s">
        <v>316</v>
      </c>
      <c r="M20" s="83"/>
    </row>
    <row r="21" spans="1:13" ht="15" x14ac:dyDescent="0.2">
      <c r="A21" s="155" t="s">
        <v>327</v>
      </c>
      <c r="B21" s="156" t="s">
        <v>87</v>
      </c>
      <c r="C21" s="17" t="s">
        <v>135</v>
      </c>
      <c r="D21" s="83" t="s">
        <v>308</v>
      </c>
      <c r="E21" s="83"/>
      <c r="F21" s="83" t="s">
        <v>344</v>
      </c>
      <c r="G21" s="155" t="s">
        <v>297</v>
      </c>
      <c r="H21" s="155" t="s">
        <v>347</v>
      </c>
      <c r="I21" s="159">
        <v>0</v>
      </c>
      <c r="J21" s="83"/>
      <c r="K21" s="83" t="s">
        <v>303</v>
      </c>
      <c r="L21" s="83" t="s">
        <v>306</v>
      </c>
      <c r="M21" s="83"/>
    </row>
    <row r="22" spans="1:13" ht="15" x14ac:dyDescent="0.2">
      <c r="A22" s="155" t="s">
        <v>328</v>
      </c>
      <c r="B22" s="156" t="s">
        <v>88</v>
      </c>
      <c r="C22" s="17" t="s">
        <v>142</v>
      </c>
      <c r="D22" s="83" t="s">
        <v>310</v>
      </c>
      <c r="E22" s="83"/>
      <c r="F22" s="83" t="s">
        <v>307</v>
      </c>
      <c r="G22" s="155" t="s">
        <v>296</v>
      </c>
      <c r="H22" s="155" t="s">
        <v>301</v>
      </c>
      <c r="I22" s="159">
        <v>0</v>
      </c>
      <c r="J22" s="83" t="s">
        <v>302</v>
      </c>
      <c r="K22" s="83" t="s">
        <v>303</v>
      </c>
      <c r="L22" s="83" t="s">
        <v>316</v>
      </c>
      <c r="M22" s="83"/>
    </row>
    <row r="23" spans="1:13" ht="15" x14ac:dyDescent="0.2">
      <c r="A23" s="155" t="s">
        <v>329</v>
      </c>
      <c r="B23" s="156" t="s">
        <v>88</v>
      </c>
      <c r="C23" s="17" t="s">
        <v>142</v>
      </c>
      <c r="D23" s="83" t="s">
        <v>342</v>
      </c>
      <c r="E23" s="83"/>
      <c r="F23" s="83" t="s">
        <v>307</v>
      </c>
      <c r="G23" s="155" t="s">
        <v>296</v>
      </c>
      <c r="H23" s="155" t="s">
        <v>301</v>
      </c>
      <c r="I23" s="159">
        <v>0</v>
      </c>
      <c r="J23" s="83" t="s">
        <v>302</v>
      </c>
      <c r="K23" s="83" t="s">
        <v>303</v>
      </c>
      <c r="L23" s="83" t="s">
        <v>316</v>
      </c>
      <c r="M23" s="83"/>
    </row>
    <row r="24" spans="1:13" ht="15" x14ac:dyDescent="0.2">
      <c r="A24" s="155" t="s">
        <v>330</v>
      </c>
      <c r="B24" s="156" t="s">
        <v>88</v>
      </c>
      <c r="C24" s="17" t="s">
        <v>142</v>
      </c>
      <c r="D24" s="83" t="s">
        <v>342</v>
      </c>
      <c r="E24" s="83"/>
      <c r="F24" s="83" t="s">
        <v>307</v>
      </c>
      <c r="G24" s="155" t="s">
        <v>296</v>
      </c>
      <c r="H24" s="155" t="s">
        <v>301</v>
      </c>
      <c r="I24" s="159">
        <v>0</v>
      </c>
      <c r="J24" s="83" t="s">
        <v>302</v>
      </c>
      <c r="K24" s="83" t="s">
        <v>303</v>
      </c>
      <c r="L24" s="83" t="s">
        <v>316</v>
      </c>
      <c r="M24" s="83"/>
    </row>
    <row r="25" spans="1:13" ht="30" x14ac:dyDescent="0.2">
      <c r="A25" s="155" t="s">
        <v>331</v>
      </c>
      <c r="B25" s="156" t="s">
        <v>87</v>
      </c>
      <c r="C25" s="17" t="s">
        <v>339</v>
      </c>
      <c r="D25" s="83" t="s">
        <v>309</v>
      </c>
      <c r="E25" s="83"/>
      <c r="F25" s="83" t="s">
        <v>307</v>
      </c>
      <c r="G25" s="155" t="s">
        <v>296</v>
      </c>
      <c r="H25" s="155" t="s">
        <v>345</v>
      </c>
      <c r="I25" s="159">
        <v>0</v>
      </c>
      <c r="J25" s="83"/>
      <c r="K25" s="83" t="s">
        <v>303</v>
      </c>
      <c r="L25" s="83" t="s">
        <v>353</v>
      </c>
      <c r="M25" s="83"/>
    </row>
    <row r="26" spans="1:13" ht="20" x14ac:dyDescent="0.2">
      <c r="A26" s="155" t="s">
        <v>332</v>
      </c>
      <c r="B26" s="156" t="s">
        <v>87</v>
      </c>
      <c r="C26" s="17" t="s">
        <v>107</v>
      </c>
      <c r="D26" s="83" t="s">
        <v>309</v>
      </c>
      <c r="E26" s="83"/>
      <c r="F26" s="83" t="s">
        <v>307</v>
      </c>
      <c r="G26" s="155" t="s">
        <v>296</v>
      </c>
      <c r="H26" s="155" t="s">
        <v>352</v>
      </c>
      <c r="I26" s="159">
        <v>0</v>
      </c>
      <c r="J26" s="83"/>
      <c r="K26" s="83" t="s">
        <v>303</v>
      </c>
      <c r="L26" s="83" t="s">
        <v>306</v>
      </c>
      <c r="M26" s="160"/>
    </row>
    <row r="27" spans="1:13" ht="30" x14ac:dyDescent="0.2">
      <c r="A27" s="155" t="s">
        <v>333</v>
      </c>
      <c r="B27" s="156" t="s">
        <v>87</v>
      </c>
      <c r="C27" s="17" t="s">
        <v>112</v>
      </c>
      <c r="D27" s="83" t="s">
        <v>309</v>
      </c>
      <c r="E27" s="83"/>
      <c r="F27" s="83" t="s">
        <v>343</v>
      </c>
      <c r="G27" s="155" t="s">
        <v>297</v>
      </c>
      <c r="H27" s="155" t="s">
        <v>346</v>
      </c>
      <c r="I27" s="159">
        <v>0</v>
      </c>
      <c r="J27" s="83" t="s">
        <v>302</v>
      </c>
      <c r="K27" s="83" t="s">
        <v>303</v>
      </c>
      <c r="L27" s="83" t="s">
        <v>306</v>
      </c>
      <c r="M27" s="83"/>
    </row>
    <row r="28" spans="1:13" ht="30" x14ac:dyDescent="0.2">
      <c r="A28" s="155" t="s">
        <v>334</v>
      </c>
      <c r="B28" s="156" t="s">
        <v>87</v>
      </c>
      <c r="C28" s="17" t="s">
        <v>338</v>
      </c>
      <c r="D28" s="83" t="s">
        <v>309</v>
      </c>
      <c r="E28" s="83"/>
      <c r="F28" s="83" t="s">
        <v>307</v>
      </c>
      <c r="G28" s="155" t="s">
        <v>297</v>
      </c>
      <c r="H28" s="155" t="s">
        <v>350</v>
      </c>
      <c r="I28" s="159">
        <v>0</v>
      </c>
      <c r="J28" s="83" t="s">
        <v>302</v>
      </c>
      <c r="K28" s="83" t="s">
        <v>303</v>
      </c>
      <c r="L28" s="83" t="s">
        <v>306</v>
      </c>
      <c r="M28" s="83"/>
    </row>
    <row r="29" spans="1:13" ht="30" x14ac:dyDescent="0.2">
      <c r="A29" s="155" t="s">
        <v>355</v>
      </c>
      <c r="B29" s="156" t="s">
        <v>87</v>
      </c>
      <c r="C29" s="17" t="s">
        <v>122</v>
      </c>
      <c r="D29" s="83" t="s">
        <v>342</v>
      </c>
      <c r="E29" s="83"/>
      <c r="F29" s="83" t="s">
        <v>343</v>
      </c>
      <c r="G29" s="155" t="s">
        <v>297</v>
      </c>
      <c r="H29" s="155" t="s">
        <v>347</v>
      </c>
      <c r="I29" s="159">
        <v>0</v>
      </c>
      <c r="J29" s="83"/>
      <c r="K29" s="83" t="s">
        <v>303</v>
      </c>
      <c r="L29" s="83" t="s">
        <v>306</v>
      </c>
      <c r="M29" s="83"/>
    </row>
    <row r="30" spans="1:13" ht="30" x14ac:dyDescent="0.2">
      <c r="A30" s="155" t="s">
        <v>335</v>
      </c>
      <c r="B30" s="156" t="s">
        <v>87</v>
      </c>
      <c r="C30" s="17" t="s">
        <v>142</v>
      </c>
      <c r="D30" s="83" t="s">
        <v>309</v>
      </c>
      <c r="E30" s="83"/>
      <c r="F30" s="83" t="s">
        <v>343</v>
      </c>
      <c r="G30" s="155" t="s">
        <v>297</v>
      </c>
      <c r="H30" s="155" t="s">
        <v>348</v>
      </c>
      <c r="I30" s="159">
        <v>0</v>
      </c>
      <c r="J30" s="83" t="s">
        <v>302</v>
      </c>
      <c r="K30" s="83" t="s">
        <v>304</v>
      </c>
      <c r="L30" s="83" t="s">
        <v>306</v>
      </c>
      <c r="M30" s="83"/>
    </row>
    <row r="31" spans="1:13" ht="15" x14ac:dyDescent="0.2">
      <c r="A31" s="155" t="s">
        <v>336</v>
      </c>
      <c r="B31" s="156" t="s">
        <v>87</v>
      </c>
      <c r="C31" s="17" t="s">
        <v>340</v>
      </c>
      <c r="D31" s="83" t="s">
        <v>309</v>
      </c>
      <c r="E31" s="83"/>
      <c r="F31" s="83" t="s">
        <v>307</v>
      </c>
      <c r="G31" s="155" t="s">
        <v>296</v>
      </c>
      <c r="H31" s="155" t="s">
        <v>321</v>
      </c>
      <c r="I31" s="159">
        <v>0</v>
      </c>
      <c r="J31" s="83" t="s">
        <v>302</v>
      </c>
      <c r="K31" s="83" t="s">
        <v>303</v>
      </c>
      <c r="L31" s="83" t="s">
        <v>305</v>
      </c>
      <c r="M31" s="83"/>
    </row>
    <row r="32" spans="1:13" ht="15" x14ac:dyDescent="0.2">
      <c r="A32" s="155" t="s">
        <v>337</v>
      </c>
      <c r="B32" s="156" t="s">
        <v>87</v>
      </c>
      <c r="C32" s="17" t="s">
        <v>117</v>
      </c>
      <c r="D32" s="83" t="s">
        <v>309</v>
      </c>
      <c r="E32" s="83"/>
      <c r="F32" s="83" t="s">
        <v>307</v>
      </c>
      <c r="G32" s="155" t="s">
        <v>296</v>
      </c>
      <c r="H32" s="155" t="s">
        <v>301</v>
      </c>
      <c r="I32" s="159">
        <v>0</v>
      </c>
      <c r="J32" s="83"/>
      <c r="K32" s="83" t="s">
        <v>304</v>
      </c>
      <c r="L32" s="83" t="s">
        <v>306</v>
      </c>
      <c r="M32" s="83"/>
    </row>
    <row r="33" spans="1:13" ht="15" x14ac:dyDescent="0.2">
      <c r="A33" s="155" t="s">
        <v>356</v>
      </c>
      <c r="B33" s="156" t="s">
        <v>87</v>
      </c>
      <c r="C33" s="17" t="s">
        <v>121</v>
      </c>
      <c r="D33" s="83" t="s">
        <v>308</v>
      </c>
      <c r="E33" s="83"/>
      <c r="F33" s="83" t="s">
        <v>307</v>
      </c>
      <c r="G33" s="155" t="s">
        <v>297</v>
      </c>
      <c r="H33" s="155" t="s">
        <v>347</v>
      </c>
      <c r="I33" s="159">
        <v>0</v>
      </c>
      <c r="J33" s="83"/>
      <c r="K33" s="83" t="s">
        <v>303</v>
      </c>
      <c r="L33" s="83" t="s">
        <v>306</v>
      </c>
      <c r="M33" s="83"/>
    </row>
    <row r="34" spans="1:13" ht="15" x14ac:dyDescent="0.2">
      <c r="A34" s="155" t="s">
        <v>354</v>
      </c>
      <c r="B34" s="156" t="s">
        <v>87</v>
      </c>
      <c r="C34" s="17" t="s">
        <v>122</v>
      </c>
      <c r="D34" s="83" t="s">
        <v>342</v>
      </c>
      <c r="E34" s="83"/>
      <c r="F34" s="83" t="s">
        <v>344</v>
      </c>
      <c r="G34" s="155" t="s">
        <v>296</v>
      </c>
      <c r="H34" s="155" t="s">
        <v>362</v>
      </c>
      <c r="I34" s="159">
        <v>0</v>
      </c>
      <c r="J34" s="83" t="s">
        <v>302</v>
      </c>
      <c r="K34" s="83" t="s">
        <v>303</v>
      </c>
      <c r="L34" s="83" t="s">
        <v>316</v>
      </c>
      <c r="M34" s="83"/>
    </row>
    <row r="35" spans="1:13" ht="45" x14ac:dyDescent="0.2">
      <c r="A35" s="155" t="s">
        <v>357</v>
      </c>
      <c r="B35" s="156" t="s">
        <v>87</v>
      </c>
      <c r="C35" s="17" t="s">
        <v>142</v>
      </c>
      <c r="D35" s="83" t="s">
        <v>342</v>
      </c>
      <c r="E35" s="83"/>
      <c r="F35" s="161" t="s">
        <v>343</v>
      </c>
      <c r="G35" s="155" t="s">
        <v>297</v>
      </c>
      <c r="H35" s="155" t="s">
        <v>349</v>
      </c>
      <c r="I35" s="159"/>
      <c r="J35" s="83"/>
      <c r="K35" s="83" t="s">
        <v>303</v>
      </c>
      <c r="L35" s="83" t="s">
        <v>305</v>
      </c>
      <c r="M35" s="83" t="s">
        <v>351</v>
      </c>
    </row>
    <row r="36" spans="1:13" x14ac:dyDescent="0.2">
      <c r="A36" s="157"/>
      <c r="B36" s="158"/>
      <c r="C36" s="45"/>
    </row>
    <row r="37" spans="1:13" x14ac:dyDescent="0.2">
      <c r="A37" s="88" t="s">
        <v>86</v>
      </c>
      <c r="B37" s="88"/>
      <c r="C37" s="88"/>
    </row>
    <row r="38" spans="1:13" x14ac:dyDescent="0.2">
      <c r="A38" s="88" t="s">
        <v>87</v>
      </c>
      <c r="B38" s="149"/>
      <c r="C38" s="88"/>
    </row>
    <row r="39" spans="1:13" x14ac:dyDescent="0.2">
      <c r="A39" s="88" t="s">
        <v>88</v>
      </c>
      <c r="B39" s="149"/>
      <c r="C39" s="88"/>
    </row>
    <row r="40" spans="1:13" x14ac:dyDescent="0.2">
      <c r="A40" s="88" t="s">
        <v>89</v>
      </c>
      <c r="B40" s="149"/>
      <c r="C40" s="88"/>
    </row>
    <row r="41" spans="1:13" x14ac:dyDescent="0.2">
      <c r="A41" s="88" t="s">
        <v>90</v>
      </c>
      <c r="B41" s="149"/>
      <c r="C41" s="88"/>
    </row>
    <row r="42" spans="1:13" x14ac:dyDescent="0.2">
      <c r="A42" s="88" t="s">
        <v>91</v>
      </c>
      <c r="B42" s="149"/>
      <c r="C42" s="88"/>
    </row>
    <row r="43" spans="1:13" x14ac:dyDescent="0.2">
      <c r="A43" s="88" t="s">
        <v>241</v>
      </c>
      <c r="B43" s="149"/>
      <c r="C43" s="88"/>
    </row>
    <row r="44" spans="1:13" x14ac:dyDescent="0.2">
      <c r="A44" s="98" t="s">
        <v>242</v>
      </c>
      <c r="B44" s="81"/>
      <c r="C44" s="81"/>
    </row>
    <row r="45" spans="1:13" x14ac:dyDescent="0.2">
      <c r="A45" s="98" t="s">
        <v>243</v>
      </c>
      <c r="B45" s="81"/>
      <c r="C45" s="81"/>
    </row>
    <row r="46" spans="1:13" x14ac:dyDescent="0.2">
      <c r="A46" s="98"/>
      <c r="B46" s="81"/>
      <c r="C46" s="81"/>
    </row>
    <row r="47" spans="1:13" x14ac:dyDescent="0.2">
      <c r="A47" s="98"/>
      <c r="B47" s="81"/>
      <c r="C47" s="81"/>
    </row>
    <row r="48" spans="1:13" x14ac:dyDescent="0.2">
      <c r="A48" s="150" t="s">
        <v>72</v>
      </c>
      <c r="B48" s="75"/>
      <c r="C48" s="151"/>
    </row>
    <row r="49" spans="1:3" ht="409.6" x14ac:dyDescent="0.2">
      <c r="A49" s="152" t="s">
        <v>183</v>
      </c>
      <c r="B49" s="77" t="s">
        <v>363</v>
      </c>
      <c r="C49" s="153"/>
    </row>
    <row r="50" spans="1:3" x14ac:dyDescent="0.2">
      <c r="A50" s="34"/>
      <c r="B50" s="34"/>
      <c r="C50" s="153"/>
    </row>
  </sheetData>
  <pageMargins left="0.7" right="0.7" top="0.75" bottom="0.75" header="0.3" footer="0.3"/>
  <pageSetup paperSize="9" scale="8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30"/>
  <sheetViews>
    <sheetView topLeftCell="A15" zoomScale="130" zoomScaleNormal="130" workbookViewId="0">
      <selection activeCell="B22" sqref="B22"/>
    </sheetView>
  </sheetViews>
  <sheetFormatPr baseColWidth="10" defaultColWidth="9.1640625" defaultRowHeight="14" x14ac:dyDescent="0.2"/>
  <cols>
    <col min="1" max="1" width="42.83203125" style="8" customWidth="1"/>
    <col min="2" max="4" width="38.1640625" style="8" customWidth="1"/>
    <col min="5" max="5" width="51.1640625" style="8" customWidth="1"/>
    <col min="6" max="6" width="23.83203125" style="8" customWidth="1"/>
    <col min="7" max="16384" width="9.1640625" style="8"/>
  </cols>
  <sheetData>
    <row r="1" spans="1:5" ht="16" x14ac:dyDescent="0.2">
      <c r="A1" s="95" t="s">
        <v>179</v>
      </c>
      <c r="B1" s="2"/>
    </row>
    <row r="2" spans="1:5" s="24" customFormat="1" ht="15" x14ac:dyDescent="0.2">
      <c r="A2" s="23" t="s">
        <v>93</v>
      </c>
    </row>
    <row r="3" spans="1:5" s="24" customFormat="1" ht="15" x14ac:dyDescent="0.2">
      <c r="A3" s="23" t="s">
        <v>94</v>
      </c>
    </row>
    <row r="4" spans="1:5" s="25" customFormat="1" ht="15" x14ac:dyDescent="0.2">
      <c r="A4" s="23" t="s">
        <v>68</v>
      </c>
    </row>
    <row r="5" spans="1:5" ht="15" x14ac:dyDescent="0.2">
      <c r="A5" s="65" t="s">
        <v>27</v>
      </c>
      <c r="B5" s="65" t="s">
        <v>28</v>
      </c>
      <c r="C5" s="81"/>
      <c r="D5" s="46"/>
      <c r="E5" s="46"/>
    </row>
    <row r="6" spans="1:5" ht="15" x14ac:dyDescent="0.2">
      <c r="A6" s="162">
        <v>44781</v>
      </c>
      <c r="B6" s="90" t="s">
        <v>5</v>
      </c>
      <c r="C6" s="81"/>
      <c r="D6" s="46"/>
      <c r="E6" s="46"/>
    </row>
    <row r="7" spans="1:5" x14ac:dyDescent="0.2">
      <c r="A7" s="81"/>
      <c r="B7" s="133" t="s">
        <v>95</v>
      </c>
      <c r="C7" s="134"/>
      <c r="D7" s="135"/>
      <c r="E7" s="81"/>
    </row>
    <row r="8" spans="1:5" ht="15" x14ac:dyDescent="0.2">
      <c r="A8" s="55" t="s">
        <v>211</v>
      </c>
      <c r="B8" s="56" t="s">
        <v>29</v>
      </c>
      <c r="C8" s="56" t="s">
        <v>56</v>
      </c>
      <c r="D8" s="56" t="s">
        <v>57</v>
      </c>
      <c r="E8" s="91" t="s">
        <v>96</v>
      </c>
    </row>
    <row r="9" spans="1:5" ht="15" x14ac:dyDescent="0.2">
      <c r="A9" s="92" t="s">
        <v>364</v>
      </c>
      <c r="B9" s="93"/>
      <c r="C9" s="93"/>
      <c r="D9" s="93"/>
      <c r="E9" s="93" t="s">
        <v>365</v>
      </c>
    </row>
    <row r="10" spans="1:5" ht="45" x14ac:dyDescent="0.2">
      <c r="A10" s="92" t="s">
        <v>369</v>
      </c>
      <c r="B10" s="93" t="s">
        <v>366</v>
      </c>
      <c r="C10" s="93"/>
      <c r="D10" s="93"/>
      <c r="E10" s="93" t="s">
        <v>367</v>
      </c>
    </row>
    <row r="11" spans="1:5" ht="45" x14ac:dyDescent="0.2">
      <c r="A11" s="92" t="s">
        <v>377</v>
      </c>
      <c r="B11" s="93" t="s">
        <v>379</v>
      </c>
      <c r="C11" s="93"/>
      <c r="D11" s="93"/>
      <c r="E11" s="93" t="s">
        <v>378</v>
      </c>
    </row>
    <row r="12" spans="1:5" ht="30" x14ac:dyDescent="0.2">
      <c r="A12" s="92" t="s">
        <v>368</v>
      </c>
      <c r="B12" s="93" t="s">
        <v>370</v>
      </c>
      <c r="C12" s="93" t="s">
        <v>371</v>
      </c>
      <c r="D12" s="93" t="s">
        <v>372</v>
      </c>
      <c r="E12" s="93"/>
    </row>
    <row r="13" spans="1:5" ht="30" x14ac:dyDescent="0.2">
      <c r="A13" s="92" t="s">
        <v>373</v>
      </c>
      <c r="B13" s="93" t="s">
        <v>374</v>
      </c>
      <c r="C13" s="93" t="s">
        <v>375</v>
      </c>
      <c r="D13" s="93" t="s">
        <v>376</v>
      </c>
      <c r="E13" s="93"/>
    </row>
    <row r="14" spans="1:5" ht="15" x14ac:dyDescent="0.2">
      <c r="A14" s="92" t="s">
        <v>382</v>
      </c>
      <c r="B14" s="93"/>
      <c r="C14" s="93"/>
      <c r="D14" s="93"/>
      <c r="E14" s="93" t="s">
        <v>381</v>
      </c>
    </row>
    <row r="15" spans="1:5" ht="15" x14ac:dyDescent="0.2">
      <c r="A15" s="92" t="s">
        <v>383</v>
      </c>
      <c r="B15" s="93"/>
      <c r="C15" s="93"/>
      <c r="D15" s="93"/>
      <c r="E15" s="93" t="s">
        <v>380</v>
      </c>
    </row>
    <row r="16" spans="1:5" x14ac:dyDescent="0.2">
      <c r="A16" s="92"/>
      <c r="B16" s="93"/>
      <c r="C16" s="93"/>
      <c r="D16" s="93"/>
      <c r="E16" s="93"/>
    </row>
    <row r="17" spans="1:5" x14ac:dyDescent="0.2">
      <c r="A17" s="164"/>
      <c r="B17" s="165"/>
      <c r="C17" s="165"/>
      <c r="D17" s="165"/>
      <c r="E17" s="165"/>
    </row>
    <row r="18" spans="1:5" x14ac:dyDescent="0.2">
      <c r="A18" s="164"/>
      <c r="B18" s="165"/>
      <c r="C18" s="165"/>
      <c r="D18" s="165"/>
      <c r="E18" s="165"/>
    </row>
    <row r="19" spans="1:5" x14ac:dyDescent="0.2">
      <c r="A19" s="94"/>
      <c r="B19" s="81"/>
      <c r="C19" s="81"/>
      <c r="D19" s="81"/>
      <c r="E19" s="81"/>
    </row>
    <row r="20" spans="1:5" x14ac:dyDescent="0.2">
      <c r="A20" s="81"/>
      <c r="B20" s="81"/>
      <c r="C20" s="81"/>
      <c r="D20" s="81"/>
      <c r="E20" s="81"/>
    </row>
    <row r="21" spans="1:5" ht="16" x14ac:dyDescent="0.2">
      <c r="A21" s="74" t="s">
        <v>72</v>
      </c>
      <c r="B21" s="75"/>
      <c r="C21" s="76"/>
      <c r="D21" s="81"/>
      <c r="E21" s="81"/>
    </row>
    <row r="22" spans="1:5" ht="225" x14ac:dyDescent="0.2">
      <c r="A22" s="77" t="s">
        <v>184</v>
      </c>
      <c r="B22" s="77" t="s">
        <v>384</v>
      </c>
      <c r="C22" s="79"/>
      <c r="D22" s="81"/>
      <c r="E22" s="81"/>
    </row>
    <row r="23" spans="1:5" x14ac:dyDescent="0.2">
      <c r="A23" s="78"/>
      <c r="B23" s="78"/>
      <c r="C23" s="81"/>
      <c r="D23" s="81"/>
      <c r="E23" s="81"/>
    </row>
    <row r="29" spans="1:5" x14ac:dyDescent="0.2">
      <c r="A29" s="1"/>
      <c r="B29" s="1"/>
    </row>
    <row r="30" spans="1:5" x14ac:dyDescent="0.2">
      <c r="A30" s="1"/>
      <c r="B30" s="1"/>
    </row>
  </sheetData>
  <mergeCells count="1">
    <mergeCell ref="B7:D7"/>
  </mergeCells>
  <hyperlinks>
    <hyperlink ref="C12" r:id="rId1" xr:uid="{BAD19912-8195-AB4C-B4F2-E211ED94A5F0}"/>
  </hyperlinks>
  <pageMargins left="0.7" right="0.7" top="0.75" bottom="0.75" header="0.3" footer="0.3"/>
  <pageSetup paperSize="9" scale="94" orientation="landscape" horizontalDpi="4294967293"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27"/>
  <sheetViews>
    <sheetView topLeftCell="A6" zoomScale="85" zoomScaleNormal="85" workbookViewId="0">
      <selection activeCell="E21" sqref="E21"/>
    </sheetView>
  </sheetViews>
  <sheetFormatPr baseColWidth="10" defaultColWidth="9.1640625" defaultRowHeight="15" x14ac:dyDescent="0.2"/>
  <cols>
    <col min="1" max="1" width="25.1640625" style="3" customWidth="1"/>
    <col min="2" max="2" width="16.5" style="3" customWidth="1"/>
    <col min="3" max="3" width="52.5" style="3" customWidth="1"/>
    <col min="4" max="4" width="23.33203125" style="3" customWidth="1"/>
    <col min="5" max="5" width="24" style="3" customWidth="1"/>
    <col min="6" max="16384" width="9.1640625" style="3"/>
  </cols>
  <sheetData>
    <row r="1" spans="1:5" ht="16" x14ac:dyDescent="0.2">
      <c r="A1" s="95" t="s">
        <v>180</v>
      </c>
    </row>
    <row r="2" spans="1:5" x14ac:dyDescent="0.2">
      <c r="A2" s="23" t="s">
        <v>181</v>
      </c>
    </row>
    <row r="3" spans="1:5" s="23" customFormat="1" x14ac:dyDescent="0.2"/>
    <row r="4" spans="1:5" ht="22.5" customHeight="1" x14ac:dyDescent="0.2">
      <c r="A4" s="96" t="s">
        <v>27</v>
      </c>
      <c r="B4" s="96" t="s">
        <v>28</v>
      </c>
      <c r="C4" s="54"/>
      <c r="D4" s="54"/>
      <c r="E4" s="54"/>
    </row>
    <row r="5" spans="1:5" ht="21.75" customHeight="1" x14ac:dyDescent="0.2">
      <c r="A5" s="18"/>
      <c r="B5" s="18"/>
      <c r="C5" s="54"/>
      <c r="D5" s="54"/>
      <c r="E5" s="54"/>
    </row>
    <row r="6" spans="1:5" ht="45" x14ac:dyDescent="0.2">
      <c r="A6" s="55" t="s">
        <v>36</v>
      </c>
      <c r="B6" s="56" t="s">
        <v>54</v>
      </c>
      <c r="C6" s="56" t="s">
        <v>37</v>
      </c>
      <c r="D6" s="56" t="s">
        <v>38</v>
      </c>
      <c r="E6" s="56" t="s">
        <v>194</v>
      </c>
    </row>
    <row r="7" spans="1:5" ht="96" x14ac:dyDescent="0.2">
      <c r="A7" s="97" t="s">
        <v>39</v>
      </c>
      <c r="B7" s="167" t="s">
        <v>30</v>
      </c>
      <c r="C7" s="167" t="s">
        <v>386</v>
      </c>
      <c r="D7" s="167" t="s">
        <v>387</v>
      </c>
      <c r="E7" s="167" t="s">
        <v>388</v>
      </c>
    </row>
    <row r="8" spans="1:5" ht="48" x14ac:dyDescent="0.2">
      <c r="A8" s="97" t="s">
        <v>40</v>
      </c>
      <c r="B8" s="167" t="s">
        <v>30</v>
      </c>
      <c r="C8" s="167" t="s">
        <v>389</v>
      </c>
      <c r="D8" s="167" t="s">
        <v>390</v>
      </c>
      <c r="E8" s="167" t="s">
        <v>388</v>
      </c>
    </row>
    <row r="9" spans="1:5" ht="48" x14ac:dyDescent="0.2">
      <c r="A9" s="97" t="s">
        <v>41</v>
      </c>
      <c r="B9" s="167" t="s">
        <v>30</v>
      </c>
      <c r="C9" s="167" t="s">
        <v>391</v>
      </c>
      <c r="D9" s="167" t="s">
        <v>392</v>
      </c>
      <c r="E9" s="167" t="s">
        <v>393</v>
      </c>
    </row>
    <row r="10" spans="1:5" ht="48" x14ac:dyDescent="0.2">
      <c r="A10" s="97" t="s">
        <v>42</v>
      </c>
      <c r="B10" s="167" t="s">
        <v>30</v>
      </c>
      <c r="C10" s="167" t="s">
        <v>394</v>
      </c>
      <c r="D10" s="167" t="s">
        <v>390</v>
      </c>
      <c r="E10" s="167" t="s">
        <v>388</v>
      </c>
    </row>
    <row r="11" spans="1:5" ht="48" x14ac:dyDescent="0.2">
      <c r="A11" s="97" t="s">
        <v>43</v>
      </c>
      <c r="B11" s="167" t="s">
        <v>30</v>
      </c>
      <c r="C11" s="167" t="s">
        <v>395</v>
      </c>
      <c r="D11" s="167" t="s">
        <v>390</v>
      </c>
      <c r="E11" s="167" t="s">
        <v>388</v>
      </c>
    </row>
    <row r="12" spans="1:5" ht="48" x14ac:dyDescent="0.2">
      <c r="A12" s="97" t="s">
        <v>44</v>
      </c>
      <c r="B12" s="167" t="s">
        <v>30</v>
      </c>
      <c r="C12" s="167" t="s">
        <v>396</v>
      </c>
      <c r="D12" s="167" t="s">
        <v>397</v>
      </c>
      <c r="E12" s="167" t="s">
        <v>388</v>
      </c>
    </row>
    <row r="13" spans="1:5" x14ac:dyDescent="0.2">
      <c r="A13" s="97" t="s">
        <v>45</v>
      </c>
      <c r="B13" s="167"/>
      <c r="C13" s="167"/>
      <c r="D13" s="167"/>
      <c r="E13" s="167"/>
    </row>
    <row r="14" spans="1:5" x14ac:dyDescent="0.2">
      <c r="A14" s="55" t="s">
        <v>46</v>
      </c>
      <c r="B14" s="167"/>
      <c r="C14" s="167"/>
      <c r="D14" s="167"/>
      <c r="E14" s="167"/>
    </row>
    <row r="15" spans="1:5" ht="32" x14ac:dyDescent="0.2">
      <c r="A15" s="97" t="s">
        <v>47</v>
      </c>
      <c r="B15" s="167" t="s">
        <v>30</v>
      </c>
      <c r="C15" s="167" t="s">
        <v>398</v>
      </c>
      <c r="D15" s="167" t="s">
        <v>397</v>
      </c>
      <c r="E15" s="167" t="s">
        <v>388</v>
      </c>
    </row>
    <row r="16" spans="1:5" ht="32" x14ac:dyDescent="0.2">
      <c r="A16" s="97" t="s">
        <v>48</v>
      </c>
      <c r="B16" s="167" t="s">
        <v>30</v>
      </c>
      <c r="C16" s="167" t="s">
        <v>399</v>
      </c>
      <c r="D16" s="167" t="s">
        <v>397</v>
      </c>
      <c r="E16" s="167" t="s">
        <v>388</v>
      </c>
    </row>
    <row r="17" spans="1:5" ht="32" x14ac:dyDescent="0.2">
      <c r="A17" s="97" t="s">
        <v>49</v>
      </c>
      <c r="B17" s="167" t="s">
        <v>30</v>
      </c>
      <c r="C17" s="167" t="s">
        <v>400</v>
      </c>
      <c r="D17" s="167" t="s">
        <v>397</v>
      </c>
      <c r="E17" s="167" t="s">
        <v>388</v>
      </c>
    </row>
    <row r="18" spans="1:5" ht="32" x14ac:dyDescent="0.2">
      <c r="A18" s="97" t="s">
        <v>50</v>
      </c>
      <c r="B18" s="167" t="s">
        <v>30</v>
      </c>
      <c r="C18" s="167" t="s">
        <v>401</v>
      </c>
      <c r="D18" s="167" t="s">
        <v>397</v>
      </c>
      <c r="E18" s="167" t="s">
        <v>388</v>
      </c>
    </row>
    <row r="19" spans="1:5" ht="32" x14ac:dyDescent="0.2">
      <c r="A19" s="97" t="s">
        <v>51</v>
      </c>
      <c r="B19" s="167" t="s">
        <v>30</v>
      </c>
      <c r="C19" s="167" t="s">
        <v>402</v>
      </c>
      <c r="D19" s="167" t="s">
        <v>397</v>
      </c>
      <c r="E19" s="167" t="s">
        <v>388</v>
      </c>
    </row>
    <row r="20" spans="1:5" ht="32" x14ac:dyDescent="0.2">
      <c r="A20" s="97" t="s">
        <v>52</v>
      </c>
      <c r="B20" s="167" t="s">
        <v>30</v>
      </c>
      <c r="C20" s="167" t="s">
        <v>403</v>
      </c>
      <c r="D20" s="167" t="s">
        <v>397</v>
      </c>
      <c r="E20" s="167" t="s">
        <v>388</v>
      </c>
    </row>
    <row r="21" spans="1:5" x14ac:dyDescent="0.2">
      <c r="A21" s="97" t="s">
        <v>45</v>
      </c>
      <c r="B21" s="167"/>
      <c r="C21" s="167"/>
      <c r="D21" s="167"/>
      <c r="E21" s="167"/>
    </row>
    <row r="22" spans="1:5" x14ac:dyDescent="0.2">
      <c r="A22" s="80" t="s">
        <v>55</v>
      </c>
      <c r="B22" s="98"/>
      <c r="C22" s="98"/>
      <c r="D22" s="98"/>
      <c r="E22" s="98"/>
    </row>
    <row r="23" spans="1:5" x14ac:dyDescent="0.2">
      <c r="A23" s="80" t="s">
        <v>53</v>
      </c>
      <c r="B23" s="98"/>
      <c r="C23" s="98"/>
      <c r="D23" s="98"/>
      <c r="E23" s="98"/>
    </row>
    <row r="24" spans="1:5" x14ac:dyDescent="0.2">
      <c r="A24" s="54"/>
      <c r="B24" s="98"/>
      <c r="C24" s="98"/>
      <c r="D24" s="98"/>
      <c r="E24" s="98"/>
    </row>
    <row r="26" spans="1:5" ht="16" x14ac:dyDescent="0.2">
      <c r="A26" s="50"/>
      <c r="B26" s="47"/>
      <c r="C26" s="48"/>
    </row>
    <row r="27" spans="1:5" x14ac:dyDescent="0.2">
      <c r="A27" s="49"/>
      <c r="B27" s="49"/>
      <c r="C27" s="38"/>
    </row>
  </sheetData>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107"/>
  <sheetViews>
    <sheetView topLeftCell="A95" zoomScaleNormal="100" workbookViewId="0">
      <selection activeCell="C104" sqref="C104"/>
    </sheetView>
  </sheetViews>
  <sheetFormatPr baseColWidth="10" defaultColWidth="9.1640625" defaultRowHeight="14" x14ac:dyDescent="0.2"/>
  <cols>
    <col min="1" max="1" width="27.6640625" style="8" customWidth="1"/>
    <col min="2" max="2" width="42.83203125" style="8" customWidth="1"/>
    <col min="3" max="3" width="25.33203125" style="8" customWidth="1"/>
    <col min="4" max="4" width="24.83203125" style="8" customWidth="1"/>
    <col min="5" max="5" width="18.5" style="8" customWidth="1"/>
    <col min="6" max="6" width="17.5" style="8" customWidth="1"/>
    <col min="7" max="16384" width="9.1640625" style="8"/>
  </cols>
  <sheetData>
    <row r="1" spans="1:6" s="25" customFormat="1" ht="15" x14ac:dyDescent="0.2">
      <c r="A1" s="23" t="s">
        <v>68</v>
      </c>
    </row>
    <row r="2" spans="1:6" ht="16" x14ac:dyDescent="0.2">
      <c r="A2" s="95" t="s">
        <v>161</v>
      </c>
    </row>
    <row r="3" spans="1:6" x14ac:dyDescent="0.2">
      <c r="A3" s="23" t="s">
        <v>97</v>
      </c>
    </row>
    <row r="4" spans="1:6" s="24" customFormat="1" ht="15" x14ac:dyDescent="0.2">
      <c r="A4" s="23" t="s">
        <v>98</v>
      </c>
    </row>
    <row r="5" spans="1:6" ht="15" customHeight="1" x14ac:dyDescent="0.2">
      <c r="A5" s="65" t="s">
        <v>27</v>
      </c>
      <c r="B5" s="65" t="s">
        <v>28</v>
      </c>
      <c r="C5" s="81"/>
      <c r="D5" s="81"/>
    </row>
    <row r="6" spans="1:6" ht="20.5" customHeight="1" x14ac:dyDescent="0.2">
      <c r="A6" s="168">
        <v>44781</v>
      </c>
      <c r="B6" s="83" t="s">
        <v>5</v>
      </c>
      <c r="C6" s="81"/>
      <c r="D6" s="81"/>
      <c r="F6" s="13"/>
    </row>
    <row r="7" spans="1:6" ht="30" x14ac:dyDescent="0.2">
      <c r="A7" s="99" t="s">
        <v>245</v>
      </c>
      <c r="B7" s="56" t="s">
        <v>25</v>
      </c>
      <c r="C7" s="56" t="s">
        <v>58</v>
      </c>
      <c r="D7" s="56" t="s">
        <v>205</v>
      </c>
      <c r="E7" s="169" t="s">
        <v>404</v>
      </c>
    </row>
    <row r="8" spans="1:6" ht="30" x14ac:dyDescent="0.2">
      <c r="A8" s="100"/>
      <c r="B8" s="83" t="s">
        <v>99</v>
      </c>
      <c r="C8" s="83">
        <v>1402</v>
      </c>
      <c r="D8" s="83">
        <f>C8-E8</f>
        <v>164</v>
      </c>
      <c r="E8" s="169">
        <v>1238</v>
      </c>
    </row>
    <row r="9" spans="1:6" x14ac:dyDescent="0.2">
      <c r="A9" s="100"/>
      <c r="B9" s="83"/>
      <c r="C9" s="83"/>
      <c r="D9" s="83"/>
    </row>
    <row r="10" spans="1:6" ht="30" x14ac:dyDescent="0.2">
      <c r="A10" s="101" t="s">
        <v>61</v>
      </c>
      <c r="B10" s="56" t="s">
        <v>59</v>
      </c>
      <c r="C10" s="56" t="s">
        <v>60</v>
      </c>
      <c r="D10" s="56"/>
    </row>
    <row r="11" spans="1:6" ht="15" x14ac:dyDescent="0.2">
      <c r="A11" s="170" t="s">
        <v>87</v>
      </c>
      <c r="B11" s="176">
        <v>0.60399999999999998</v>
      </c>
      <c r="C11" s="85" t="s">
        <v>408</v>
      </c>
      <c r="D11" s="173">
        <v>99</v>
      </c>
    </row>
    <row r="12" spans="1:6" ht="30" x14ac:dyDescent="0.2">
      <c r="A12" s="171"/>
      <c r="B12" s="177"/>
      <c r="C12" s="85" t="s">
        <v>409</v>
      </c>
      <c r="D12" s="174"/>
    </row>
    <row r="13" spans="1:6" ht="15" x14ac:dyDescent="0.2">
      <c r="A13" s="171"/>
      <c r="B13" s="177"/>
      <c r="C13" s="85" t="s">
        <v>410</v>
      </c>
      <c r="D13" s="174"/>
    </row>
    <row r="14" spans="1:6" ht="15" x14ac:dyDescent="0.2">
      <c r="A14" s="172"/>
      <c r="B14" s="178"/>
      <c r="C14" s="85" t="s">
        <v>411</v>
      </c>
      <c r="D14" s="175"/>
    </row>
    <row r="15" spans="1:6" ht="15" x14ac:dyDescent="0.2">
      <c r="A15" s="170" t="s">
        <v>405</v>
      </c>
      <c r="B15" s="176">
        <v>0.183</v>
      </c>
      <c r="C15" s="85" t="s">
        <v>412</v>
      </c>
      <c r="D15" s="173">
        <v>30</v>
      </c>
    </row>
    <row r="16" spans="1:6" ht="30" x14ac:dyDescent="0.2">
      <c r="A16" s="171"/>
      <c r="B16" s="177"/>
      <c r="C16" s="85" t="s">
        <v>413</v>
      </c>
      <c r="D16" s="174"/>
    </row>
    <row r="17" spans="1:4" ht="15" x14ac:dyDescent="0.2">
      <c r="A17" s="171"/>
      <c r="B17" s="177"/>
      <c r="C17" s="85" t="s">
        <v>414</v>
      </c>
      <c r="D17" s="174"/>
    </row>
    <row r="18" spans="1:4" ht="15" x14ac:dyDescent="0.2">
      <c r="A18" s="172"/>
      <c r="B18" s="178"/>
      <c r="C18" s="85" t="s">
        <v>415</v>
      </c>
      <c r="D18" s="175"/>
    </row>
    <row r="19" spans="1:4" ht="15" x14ac:dyDescent="0.2">
      <c r="A19" s="170" t="s">
        <v>406</v>
      </c>
      <c r="B19" s="176">
        <v>0.11</v>
      </c>
      <c r="C19" s="85" t="s">
        <v>416</v>
      </c>
      <c r="D19" s="173">
        <v>18</v>
      </c>
    </row>
    <row r="20" spans="1:4" ht="30" x14ac:dyDescent="0.2">
      <c r="A20" s="171"/>
      <c r="B20" s="177"/>
      <c r="C20" s="85" t="s">
        <v>417</v>
      </c>
      <c r="D20" s="174"/>
    </row>
    <row r="21" spans="1:4" ht="15" x14ac:dyDescent="0.2">
      <c r="A21" s="171"/>
      <c r="B21" s="177"/>
      <c r="C21" s="85" t="s">
        <v>418</v>
      </c>
      <c r="D21" s="174"/>
    </row>
    <row r="22" spans="1:4" ht="15" x14ac:dyDescent="0.2">
      <c r="A22" s="172"/>
      <c r="B22" s="178"/>
      <c r="C22" s="85" t="s">
        <v>419</v>
      </c>
      <c r="D22" s="175"/>
    </row>
    <row r="23" spans="1:4" ht="15" x14ac:dyDescent="0.2">
      <c r="A23" s="170" t="s">
        <v>407</v>
      </c>
      <c r="B23" s="176">
        <v>2.4E-2</v>
      </c>
      <c r="C23" s="85" t="s">
        <v>420</v>
      </c>
      <c r="D23" s="173">
        <v>4</v>
      </c>
    </row>
    <row r="24" spans="1:4" ht="30" x14ac:dyDescent="0.2">
      <c r="A24" s="171"/>
      <c r="B24" s="177"/>
      <c r="C24" s="85" t="s">
        <v>421</v>
      </c>
      <c r="D24" s="174"/>
    </row>
    <row r="25" spans="1:4" ht="15" x14ac:dyDescent="0.2">
      <c r="A25" s="171"/>
      <c r="B25" s="177"/>
      <c r="C25" s="85" t="s">
        <v>426</v>
      </c>
      <c r="D25" s="174"/>
    </row>
    <row r="26" spans="1:4" ht="15" x14ac:dyDescent="0.2">
      <c r="A26" s="172"/>
      <c r="B26" s="178"/>
      <c r="C26" s="85" t="s">
        <v>427</v>
      </c>
      <c r="D26" s="175"/>
    </row>
    <row r="27" spans="1:4" ht="15" x14ac:dyDescent="0.2">
      <c r="A27" s="170" t="s">
        <v>45</v>
      </c>
      <c r="B27" s="176">
        <v>7.9000000000000001E-2</v>
      </c>
      <c r="C27" s="85" t="s">
        <v>422</v>
      </c>
      <c r="D27" s="173">
        <v>13</v>
      </c>
    </row>
    <row r="28" spans="1:4" ht="30" x14ac:dyDescent="0.2">
      <c r="A28" s="171"/>
      <c r="B28" s="177"/>
      <c r="C28" s="85" t="s">
        <v>423</v>
      </c>
      <c r="D28" s="174"/>
    </row>
    <row r="29" spans="1:4" ht="15" x14ac:dyDescent="0.2">
      <c r="A29" s="171"/>
      <c r="B29" s="177"/>
      <c r="C29" s="85" t="s">
        <v>419</v>
      </c>
      <c r="D29" s="174"/>
    </row>
    <row r="30" spans="1:4" ht="15" x14ac:dyDescent="0.2">
      <c r="A30" s="172"/>
      <c r="B30" s="178"/>
      <c r="C30" s="85" t="s">
        <v>424</v>
      </c>
      <c r="D30" s="175"/>
    </row>
    <row r="31" spans="1:4" ht="15" x14ac:dyDescent="0.2">
      <c r="A31" s="101" t="s">
        <v>100</v>
      </c>
      <c r="B31" s="56" t="s">
        <v>62</v>
      </c>
      <c r="C31" s="102"/>
      <c r="D31" s="103"/>
    </row>
    <row r="32" spans="1:4" ht="15" x14ac:dyDescent="0.2">
      <c r="A32" s="85" t="s">
        <v>101</v>
      </c>
      <c r="B32" s="104"/>
      <c r="C32" s="84"/>
      <c r="D32" s="103"/>
    </row>
    <row r="33" spans="1:4" ht="15" x14ac:dyDescent="0.2">
      <c r="A33" s="85" t="s">
        <v>102</v>
      </c>
      <c r="B33" s="179"/>
      <c r="C33" s="84"/>
      <c r="D33" s="103"/>
    </row>
    <row r="34" spans="1:4" ht="15" x14ac:dyDescent="0.2">
      <c r="A34" s="85" t="s">
        <v>103</v>
      </c>
      <c r="B34" s="179"/>
      <c r="C34" s="84"/>
      <c r="D34" s="103"/>
    </row>
    <row r="35" spans="1:4" ht="15" x14ac:dyDescent="0.2">
      <c r="A35" s="85" t="s">
        <v>104</v>
      </c>
      <c r="B35" s="179"/>
      <c r="C35" s="84"/>
      <c r="D35" s="103"/>
    </row>
    <row r="36" spans="1:4" ht="15" x14ac:dyDescent="0.2">
      <c r="A36" s="85" t="s">
        <v>105</v>
      </c>
      <c r="B36" s="179"/>
      <c r="C36" s="84"/>
      <c r="D36" s="103"/>
    </row>
    <row r="37" spans="1:4" ht="15" x14ac:dyDescent="0.2">
      <c r="A37" s="85" t="s">
        <v>106</v>
      </c>
      <c r="B37" s="179"/>
      <c r="C37" s="84"/>
      <c r="D37" s="103"/>
    </row>
    <row r="38" spans="1:4" ht="15" x14ac:dyDescent="0.2">
      <c r="A38" s="85" t="s">
        <v>107</v>
      </c>
      <c r="B38" s="179">
        <v>3.0499999999999999E-2</v>
      </c>
      <c r="C38" s="84"/>
      <c r="D38" s="103"/>
    </row>
    <row r="39" spans="1:4" ht="15" x14ac:dyDescent="0.2">
      <c r="A39" s="85" t="s">
        <v>108</v>
      </c>
      <c r="B39" s="179"/>
      <c r="C39" s="84"/>
      <c r="D39" s="103"/>
    </row>
    <row r="40" spans="1:4" ht="15" x14ac:dyDescent="0.2">
      <c r="A40" s="85" t="s">
        <v>109</v>
      </c>
      <c r="B40" s="179"/>
      <c r="C40" s="84"/>
      <c r="D40" s="103"/>
    </row>
    <row r="41" spans="1:4" ht="15" x14ac:dyDescent="0.2">
      <c r="A41" s="85" t="s">
        <v>110</v>
      </c>
      <c r="B41" s="179"/>
      <c r="C41" s="84"/>
      <c r="D41" s="103"/>
    </row>
    <row r="42" spans="1:4" ht="15" x14ac:dyDescent="0.2">
      <c r="A42" s="85" t="s">
        <v>210</v>
      </c>
      <c r="B42" s="179">
        <v>6.1000000000000004E-3</v>
      </c>
      <c r="C42" s="84"/>
      <c r="D42" s="103"/>
    </row>
    <row r="43" spans="1:4" ht="15" x14ac:dyDescent="0.2">
      <c r="A43" s="85" t="s">
        <v>111</v>
      </c>
      <c r="B43" s="179"/>
      <c r="C43" s="84"/>
      <c r="D43" s="103"/>
    </row>
    <row r="44" spans="1:4" ht="15" x14ac:dyDescent="0.2">
      <c r="A44" s="85" t="s">
        <v>112</v>
      </c>
      <c r="B44" s="179">
        <v>2.4400000000000002E-2</v>
      </c>
      <c r="C44" s="84"/>
      <c r="D44" s="103"/>
    </row>
    <row r="45" spans="1:4" ht="15" x14ac:dyDescent="0.2">
      <c r="A45" s="85" t="s">
        <v>113</v>
      </c>
      <c r="B45" s="179">
        <v>6.1000000000000004E-3</v>
      </c>
      <c r="C45" s="84"/>
      <c r="D45" s="103"/>
    </row>
    <row r="46" spans="1:4" ht="15" x14ac:dyDescent="0.2">
      <c r="A46" s="85" t="s">
        <v>114</v>
      </c>
      <c r="B46" s="179"/>
      <c r="C46" s="84"/>
      <c r="D46" s="103"/>
    </row>
    <row r="47" spans="1:4" ht="15" x14ac:dyDescent="0.2">
      <c r="A47" s="85" t="s">
        <v>115</v>
      </c>
      <c r="B47" s="179">
        <v>0.17680000000000001</v>
      </c>
      <c r="C47" s="84"/>
      <c r="D47" s="103"/>
    </row>
    <row r="48" spans="1:4" ht="15" x14ac:dyDescent="0.2">
      <c r="A48" s="85" t="s">
        <v>116</v>
      </c>
      <c r="B48" s="179"/>
      <c r="C48" s="84"/>
      <c r="D48" s="103"/>
    </row>
    <row r="49" spans="1:4" ht="15" x14ac:dyDescent="0.2">
      <c r="A49" s="85" t="s">
        <v>117</v>
      </c>
      <c r="B49" s="179">
        <v>3.6600000000000001E-2</v>
      </c>
      <c r="C49" s="84"/>
      <c r="D49" s="103"/>
    </row>
    <row r="50" spans="1:4" ht="15" x14ac:dyDescent="0.2">
      <c r="A50" s="85" t="s">
        <v>118</v>
      </c>
      <c r="B50" s="179">
        <v>1.2200000000000001E-2</v>
      </c>
      <c r="C50" s="84"/>
      <c r="D50" s="103"/>
    </row>
    <row r="51" spans="1:4" ht="15" x14ac:dyDescent="0.2">
      <c r="A51" s="85" t="s">
        <v>119</v>
      </c>
      <c r="B51" s="179"/>
      <c r="C51" s="84"/>
      <c r="D51" s="103"/>
    </row>
    <row r="52" spans="1:4" ht="15" x14ac:dyDescent="0.2">
      <c r="A52" s="85" t="s">
        <v>120</v>
      </c>
      <c r="B52" s="179">
        <v>6.1000000000000004E-3</v>
      </c>
      <c r="C52" s="84"/>
      <c r="D52" s="103"/>
    </row>
    <row r="53" spans="1:4" ht="15" x14ac:dyDescent="0.2">
      <c r="A53" s="85" t="s">
        <v>121</v>
      </c>
      <c r="B53" s="179">
        <v>6.1000000000000004E-3</v>
      </c>
      <c r="C53" s="84"/>
      <c r="D53" s="103"/>
    </row>
    <row r="54" spans="1:4" ht="15" x14ac:dyDescent="0.2">
      <c r="A54" s="85" t="s">
        <v>122</v>
      </c>
      <c r="B54" s="179">
        <v>0.128</v>
      </c>
      <c r="C54" s="84"/>
      <c r="D54" s="103"/>
    </row>
    <row r="55" spans="1:4" ht="15" x14ac:dyDescent="0.2">
      <c r="A55" s="85" t="s">
        <v>123</v>
      </c>
      <c r="B55" s="179"/>
      <c r="C55" s="84"/>
      <c r="D55" s="103"/>
    </row>
    <row r="56" spans="1:4" ht="15" x14ac:dyDescent="0.2">
      <c r="A56" s="85" t="s">
        <v>124</v>
      </c>
      <c r="B56" s="179"/>
      <c r="C56" s="84"/>
      <c r="D56" s="103"/>
    </row>
    <row r="57" spans="1:4" ht="15" x14ac:dyDescent="0.2">
      <c r="A57" s="85" t="s">
        <v>125</v>
      </c>
      <c r="B57" s="179"/>
      <c r="C57" s="84"/>
      <c r="D57" s="103"/>
    </row>
    <row r="58" spans="1:4" ht="15" x14ac:dyDescent="0.2">
      <c r="A58" s="85" t="s">
        <v>126</v>
      </c>
      <c r="B58" s="179"/>
      <c r="C58" s="84"/>
      <c r="D58" s="103"/>
    </row>
    <row r="59" spans="1:4" ht="15" x14ac:dyDescent="0.2">
      <c r="A59" s="85" t="s">
        <v>127</v>
      </c>
      <c r="B59" s="179">
        <v>1.83E-2</v>
      </c>
      <c r="C59" s="84"/>
      <c r="D59" s="103"/>
    </row>
    <row r="60" spans="1:4" ht="15" x14ac:dyDescent="0.2">
      <c r="A60" s="85" t="s">
        <v>128</v>
      </c>
      <c r="B60" s="179"/>
      <c r="C60" s="84"/>
      <c r="D60" s="103"/>
    </row>
    <row r="61" spans="1:4" ht="15" x14ac:dyDescent="0.2">
      <c r="A61" s="85" t="s">
        <v>129</v>
      </c>
      <c r="B61" s="179"/>
      <c r="C61" s="84"/>
      <c r="D61" s="103"/>
    </row>
    <row r="62" spans="1:4" ht="15" x14ac:dyDescent="0.2">
      <c r="A62" s="85" t="s">
        <v>130</v>
      </c>
      <c r="B62" s="179"/>
      <c r="C62" s="84"/>
      <c r="D62" s="103"/>
    </row>
    <row r="63" spans="1:4" ht="15" x14ac:dyDescent="0.2">
      <c r="A63" s="85" t="s">
        <v>131</v>
      </c>
      <c r="B63" s="179">
        <v>7.9299999999999995E-2</v>
      </c>
      <c r="C63" s="84"/>
      <c r="D63" s="103"/>
    </row>
    <row r="64" spans="1:4" ht="15" x14ac:dyDescent="0.2">
      <c r="A64" s="85" t="s">
        <v>132</v>
      </c>
      <c r="B64" s="179"/>
      <c r="C64" s="84"/>
      <c r="D64" s="103"/>
    </row>
    <row r="65" spans="1:4" ht="15" x14ac:dyDescent="0.2">
      <c r="A65" s="85" t="s">
        <v>133</v>
      </c>
      <c r="B65" s="179">
        <v>1.2200000000000001E-2</v>
      </c>
      <c r="C65" s="84"/>
      <c r="D65" s="103"/>
    </row>
    <row r="66" spans="1:4" ht="15" x14ac:dyDescent="0.2">
      <c r="A66" s="85" t="s">
        <v>134</v>
      </c>
      <c r="B66" s="179"/>
      <c r="C66" s="84"/>
      <c r="D66" s="103"/>
    </row>
    <row r="67" spans="1:4" ht="15" x14ac:dyDescent="0.2">
      <c r="A67" s="85" t="s">
        <v>135</v>
      </c>
      <c r="B67" s="179">
        <v>0.1037</v>
      </c>
      <c r="C67" s="84"/>
      <c r="D67" s="103"/>
    </row>
    <row r="68" spans="1:4" ht="15" x14ac:dyDescent="0.2">
      <c r="A68" s="85" t="s">
        <v>136</v>
      </c>
      <c r="B68" s="179"/>
      <c r="C68" s="84"/>
      <c r="D68" s="103"/>
    </row>
    <row r="69" spans="1:4" ht="15" x14ac:dyDescent="0.2">
      <c r="A69" s="85" t="s">
        <v>137</v>
      </c>
      <c r="B69" s="179"/>
      <c r="C69" s="84"/>
      <c r="D69" s="103"/>
    </row>
    <row r="70" spans="1:4" ht="15" x14ac:dyDescent="0.2">
      <c r="A70" s="85" t="s">
        <v>138</v>
      </c>
      <c r="B70" s="179"/>
      <c r="C70" s="84"/>
      <c r="D70" s="103"/>
    </row>
    <row r="71" spans="1:4" ht="15" x14ac:dyDescent="0.2">
      <c r="A71" s="85" t="s">
        <v>139</v>
      </c>
      <c r="B71" s="179"/>
      <c r="C71" s="84"/>
      <c r="D71" s="103"/>
    </row>
    <row r="72" spans="1:4" ht="15" x14ac:dyDescent="0.2">
      <c r="A72" s="85" t="s">
        <v>140</v>
      </c>
      <c r="B72" s="179"/>
      <c r="C72" s="84"/>
      <c r="D72" s="103"/>
    </row>
    <row r="73" spans="1:4" ht="15" x14ac:dyDescent="0.2">
      <c r="A73" s="85" t="s">
        <v>141</v>
      </c>
      <c r="B73" s="179"/>
      <c r="C73" s="84"/>
      <c r="D73" s="103"/>
    </row>
    <row r="74" spans="1:4" ht="15" x14ac:dyDescent="0.2">
      <c r="A74" s="85" t="s">
        <v>142</v>
      </c>
      <c r="B74" s="179">
        <v>7.3200000000000001E-2</v>
      </c>
      <c r="C74" s="84"/>
      <c r="D74" s="103"/>
    </row>
    <row r="75" spans="1:4" ht="15" x14ac:dyDescent="0.2">
      <c r="A75" s="85" t="s">
        <v>143</v>
      </c>
      <c r="B75" s="179">
        <f xml:space="preserve"> 0.61%</f>
        <v>6.0999999999999995E-3</v>
      </c>
      <c r="C75" s="84"/>
      <c r="D75" s="103"/>
    </row>
    <row r="76" spans="1:4" ht="15" x14ac:dyDescent="0.2">
      <c r="A76" s="85" t="s">
        <v>144</v>
      </c>
      <c r="B76" s="179">
        <v>1.2200000000000001E-2</v>
      </c>
      <c r="C76" s="84"/>
      <c r="D76" s="103"/>
    </row>
    <row r="77" spans="1:4" ht="15" x14ac:dyDescent="0.2">
      <c r="A77" s="85" t="s">
        <v>145</v>
      </c>
      <c r="B77" s="179">
        <v>1.2200000000000001E-2</v>
      </c>
      <c r="C77" s="84"/>
      <c r="D77" s="103"/>
    </row>
    <row r="78" spans="1:4" ht="15" x14ac:dyDescent="0.2">
      <c r="A78" s="85" t="s">
        <v>146</v>
      </c>
      <c r="B78" s="179"/>
      <c r="C78" s="84"/>
      <c r="D78" s="103"/>
    </row>
    <row r="79" spans="1:4" ht="15" x14ac:dyDescent="0.2">
      <c r="A79" s="85" t="s">
        <v>147</v>
      </c>
      <c r="B79" s="179">
        <v>7.3200000000000001E-2</v>
      </c>
      <c r="C79" s="84"/>
      <c r="D79" s="103"/>
    </row>
    <row r="80" spans="1:4" ht="15" x14ac:dyDescent="0.2">
      <c r="A80" s="85" t="s">
        <v>148</v>
      </c>
      <c r="B80" s="179"/>
      <c r="C80" s="84"/>
      <c r="D80" s="103"/>
    </row>
    <row r="81" spans="1:5" ht="15" x14ac:dyDescent="0.2">
      <c r="A81" s="105" t="s">
        <v>149</v>
      </c>
      <c r="B81" s="179">
        <f>SUM(B32:B80)</f>
        <v>0.82330000000000003</v>
      </c>
      <c r="C81" s="84"/>
      <c r="D81" s="103"/>
    </row>
    <row r="82" spans="1:5" ht="15" x14ac:dyDescent="0.2">
      <c r="A82" s="85" t="s">
        <v>150</v>
      </c>
      <c r="B82" s="179">
        <f>4.27%+1.22%+1.22%+0.61%+0.61%+0.61%</f>
        <v>8.5399999999999976E-2</v>
      </c>
      <c r="C82" s="84"/>
      <c r="D82" s="103"/>
    </row>
    <row r="83" spans="1:5" ht="15" x14ac:dyDescent="0.2">
      <c r="A83" s="85" t="s">
        <v>151</v>
      </c>
      <c r="B83" s="179">
        <f xml:space="preserve"> 1.83%+1.83%</f>
        <v>3.6600000000000001E-2</v>
      </c>
      <c r="C83" s="84"/>
      <c r="D83" s="103"/>
    </row>
    <row r="84" spans="1:5" ht="15" x14ac:dyDescent="0.2">
      <c r="A84" s="85" t="s">
        <v>152</v>
      </c>
      <c r="B84" s="179">
        <f xml:space="preserve"> 1.22%+0.61%</f>
        <v>1.8299999999999997E-2</v>
      </c>
      <c r="C84" s="84"/>
      <c r="D84" s="103"/>
    </row>
    <row r="85" spans="1:5" ht="15" x14ac:dyDescent="0.2">
      <c r="A85" s="85" t="s">
        <v>153</v>
      </c>
      <c r="B85" s="179"/>
      <c r="C85" s="84"/>
      <c r="D85" s="103"/>
    </row>
    <row r="86" spans="1:5" ht="15" x14ac:dyDescent="0.2">
      <c r="A86" s="85" t="s">
        <v>154</v>
      </c>
      <c r="B86" s="179">
        <f xml:space="preserve"> 1.83%+0.61%</f>
        <v>2.4399999999999998E-2</v>
      </c>
      <c r="C86" s="84"/>
      <c r="D86" s="103"/>
    </row>
    <row r="87" spans="1:5" ht="15" x14ac:dyDescent="0.2">
      <c r="A87" s="85" t="s">
        <v>155</v>
      </c>
      <c r="B87" s="179">
        <f xml:space="preserve"> 0.61%</f>
        <v>6.0999999999999995E-3</v>
      </c>
      <c r="C87" s="84"/>
      <c r="D87" s="103"/>
    </row>
    <row r="88" spans="1:5" x14ac:dyDescent="0.2">
      <c r="A88" s="80" t="s">
        <v>156</v>
      </c>
      <c r="B88" s="81"/>
      <c r="C88" s="81"/>
      <c r="D88" s="81"/>
    </row>
    <row r="89" spans="1:5" x14ac:dyDescent="0.2">
      <c r="A89" s="80" t="s">
        <v>157</v>
      </c>
      <c r="B89" s="81"/>
      <c r="C89" s="81"/>
      <c r="D89" s="81"/>
    </row>
    <row r="90" spans="1:5" x14ac:dyDescent="0.2">
      <c r="A90" s="80" t="s">
        <v>63</v>
      </c>
      <c r="B90" s="81"/>
      <c r="C90" s="81"/>
      <c r="D90" s="81"/>
    </row>
    <row r="91" spans="1:5" x14ac:dyDescent="0.2">
      <c r="A91" s="80" t="s">
        <v>64</v>
      </c>
      <c r="B91" s="81"/>
      <c r="C91" s="81"/>
      <c r="D91" s="81"/>
    </row>
    <row r="92" spans="1:5" x14ac:dyDescent="0.2">
      <c r="A92" s="106" t="s">
        <v>158</v>
      </c>
      <c r="B92" s="81"/>
      <c r="C92" s="81"/>
      <c r="D92" s="81"/>
    </row>
    <row r="93" spans="1:5" x14ac:dyDescent="0.2">
      <c r="A93" s="106" t="s">
        <v>159</v>
      </c>
      <c r="B93" s="81"/>
      <c r="C93" s="81"/>
      <c r="D93" s="81"/>
    </row>
    <row r="94" spans="1:5" x14ac:dyDescent="0.2">
      <c r="A94" s="12"/>
    </row>
    <row r="96" spans="1:5" ht="16" x14ac:dyDescent="0.2">
      <c r="A96" s="95" t="s">
        <v>162</v>
      </c>
      <c r="B96" s="43"/>
      <c r="C96" s="43"/>
      <c r="D96" s="43"/>
      <c r="E96" s="43"/>
    </row>
    <row r="97" spans="1:6" s="24" customFormat="1" ht="15" x14ac:dyDescent="0.2">
      <c r="A97" s="23" t="s">
        <v>195</v>
      </c>
    </row>
    <row r="98" spans="1:6" s="24" customFormat="1" ht="15" x14ac:dyDescent="0.2">
      <c r="A98" s="23" t="s">
        <v>166</v>
      </c>
    </row>
    <row r="99" spans="1:6" s="24" customFormat="1" ht="15" x14ac:dyDescent="0.2">
      <c r="A99" s="23"/>
    </row>
    <row r="100" spans="1:6" s="24" customFormat="1" ht="15" x14ac:dyDescent="0.2">
      <c r="A100" s="180" t="s">
        <v>429</v>
      </c>
      <c r="B100" s="181"/>
      <c r="C100" s="181"/>
    </row>
    <row r="101" spans="1:6" s="24" customFormat="1" ht="15" x14ac:dyDescent="0.2">
      <c r="A101" s="23"/>
    </row>
    <row r="102" spans="1:6" s="24" customFormat="1" ht="15" x14ac:dyDescent="0.2">
      <c r="A102" s="23"/>
    </row>
    <row r="103" spans="1:6" ht="15" x14ac:dyDescent="0.2">
      <c r="A103" s="80"/>
      <c r="B103" s="79"/>
      <c r="C103" s="79"/>
      <c r="D103" s="79"/>
      <c r="E103" s="79"/>
      <c r="F103" s="81"/>
    </row>
    <row r="104" spans="1:6" ht="15" x14ac:dyDescent="0.2">
      <c r="A104" s="79"/>
      <c r="B104" s="79"/>
      <c r="C104" s="79"/>
      <c r="D104" s="79"/>
      <c r="E104" s="79"/>
      <c r="F104" s="81"/>
    </row>
    <row r="105" spans="1:6" ht="16" x14ac:dyDescent="0.2">
      <c r="A105" s="74" t="s">
        <v>72</v>
      </c>
      <c r="B105" s="75"/>
      <c r="C105" s="76"/>
      <c r="D105" s="81"/>
      <c r="E105" s="81"/>
      <c r="F105" s="81"/>
    </row>
    <row r="106" spans="1:6" ht="409.6" x14ac:dyDescent="0.2">
      <c r="A106" s="77" t="s">
        <v>185</v>
      </c>
      <c r="B106" s="77" t="s">
        <v>425</v>
      </c>
      <c r="C106" s="61"/>
      <c r="D106" s="81"/>
      <c r="E106" s="81"/>
      <c r="F106" s="81"/>
    </row>
    <row r="107" spans="1:6" x14ac:dyDescent="0.2">
      <c r="A107" s="59" t="s">
        <v>160</v>
      </c>
      <c r="B107" s="59" t="s">
        <v>428</v>
      </c>
      <c r="C107" s="59"/>
      <c r="D107" s="81"/>
      <c r="E107" s="81"/>
      <c r="F107" s="81"/>
    </row>
  </sheetData>
  <mergeCells count="15">
    <mergeCell ref="B27:B30"/>
    <mergeCell ref="D27:D30"/>
    <mergeCell ref="A19:A22"/>
    <mergeCell ref="B19:B22"/>
    <mergeCell ref="D19:D22"/>
    <mergeCell ref="A23:A26"/>
    <mergeCell ref="B23:B26"/>
    <mergeCell ref="D23:D26"/>
    <mergeCell ref="A27:A30"/>
    <mergeCell ref="A11:A14"/>
    <mergeCell ref="B11:B14"/>
    <mergeCell ref="D11:D14"/>
    <mergeCell ref="A15:A18"/>
    <mergeCell ref="B15:B18"/>
    <mergeCell ref="D15:D18"/>
  </mergeCells>
  <pageMargins left="0.7" right="0.7" top="0.75" bottom="0.75" header="0.3" footer="0.3"/>
  <pageSetup paperSize="9" scale="74"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Fogli di lavoro</vt:lpstr>
      </vt:variant>
      <vt:variant>
        <vt:i4>12</vt:i4>
      </vt:variant>
      <vt:variant>
        <vt:lpstr>Intervalli denominati</vt:lpstr>
      </vt:variant>
      <vt:variant>
        <vt:i4>13</vt:i4>
      </vt:variant>
    </vt:vector>
  </HeadingPairs>
  <TitlesOfParts>
    <vt:vector size="25" baseType="lpstr">
      <vt:lpstr>Themes</vt:lpstr>
      <vt:lpstr>Comments</vt:lpstr>
      <vt:lpstr>1(Data)</vt:lpstr>
      <vt:lpstr>Products20220801</vt:lpstr>
      <vt:lpstr>2(Products)</vt:lpstr>
      <vt:lpstr>3(Data providers)</vt:lpstr>
      <vt:lpstr>4(Web services)</vt:lpstr>
      <vt:lpstr>5(QA-QC)</vt:lpstr>
      <vt:lpstr>6(User stats)&amp;7(Use case stats)</vt:lpstr>
      <vt:lpstr>8(Analytics)</vt:lpstr>
      <vt:lpstr>9(User friendliness)</vt:lpstr>
      <vt:lpstr>10-11-12(User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'5(QA-QC)'!_Toc509591804</vt:lpstr>
      <vt:lpstr>'4(Web services)'!_Toc509591811</vt:lpstr>
      <vt:lpstr>'6(User stats)&amp;7(Use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Microsoft Office User</cp:lastModifiedBy>
  <cp:lastPrinted>2019-08-28T08:45:26Z</cp:lastPrinted>
  <dcterms:created xsi:type="dcterms:W3CDTF">2018-04-24T06:01:14Z</dcterms:created>
  <dcterms:modified xsi:type="dcterms:W3CDTF">2022-08-10T09:48:44Z</dcterms:modified>
</cp:coreProperties>
</file>