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c\Home\Desktop\EMODnet Phy 3\! Trimonthly\03_TrimonthlyReport_oct-dec2017\"/>
    </mc:Choice>
  </mc:AlternateContent>
  <bookViews>
    <workbookView xWindow="5175" yWindow="2535" windowWidth="4815" windowHeight="5325" tabRatio="960"/>
  </bookViews>
  <sheets>
    <sheet name="Indicator 1.1" sheetId="1" r:id="rId1"/>
    <sheet name="Indicator 1.x" sheetId="7" r:id="rId2"/>
    <sheet name="Indicator 1.2" sheetId="2" r:id="rId3"/>
    <sheet name="Indicator 4" sheetId="8" r:id="rId4"/>
    <sheet name="Indicator 5.1" sheetId="4" r:id="rId5"/>
    <sheet name="Indicator 5.2" sheetId="5" r:id="rId6"/>
    <sheet name="Indicator 8.1.1" sheetId="9" r:id="rId7"/>
    <sheet name="Indicator 8.1.2" sheetId="10" r:id="rId8"/>
    <sheet name="Indicator 8.1.3" sheetId="11" r:id="rId9"/>
    <sheet name="Indicator 8.2.1" sheetId="12" r:id="rId10"/>
    <sheet name="Indicator 8.2.2" sheetId="13" r:id="rId11"/>
    <sheet name="Indicator 9" sheetId="14" r:id="rId12"/>
    <sheet name="Indicator 10.1" sheetId="15" r:id="rId13"/>
    <sheet name="Sea basins" sheetId="6" r:id="rId14"/>
  </sheets>
  <definedNames>
    <definedName name="_ftn1" localSheetId="11">'Indicator 9'!$A$8</definedName>
    <definedName name="_ftn2" localSheetId="11">'Indicator 9'!#REF!</definedName>
    <definedName name="_ftn3" localSheetId="11">'Indicator 9'!$A$9</definedName>
    <definedName name="_ftn4" localSheetId="11">'Indicator 9'!$A$12</definedName>
    <definedName name="_ftn5" localSheetId="11">'Indicator 9'!$A$13</definedName>
    <definedName name="_ftnref1" localSheetId="11">'Indicator 9'!$C$1</definedName>
    <definedName name="_ftnref2" localSheetId="11">'Indicator 9'!$E$1</definedName>
    <definedName name="_ftnref3" localSheetId="11">'Indicator 9'!$F$1</definedName>
    <definedName name="_ftnref4" localSheetId="11">'Indicator 9'!$A$3</definedName>
    <definedName name="_ftnref5" localSheetId="11">'Indicator 9'!$C$3</definedName>
  </definedNames>
  <calcPr calcId="162913" iterateDelta="1E-4"/>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J6" i="7" l="1"/>
  <c r="J7" i="7"/>
  <c r="J8" i="7"/>
  <c r="J9" i="7"/>
  <c r="J10" i="7"/>
  <c r="J11" i="7"/>
  <c r="J12" i="7"/>
  <c r="J13" i="7"/>
  <c r="J14" i="7"/>
  <c r="J15" i="7"/>
  <c r="J5" i="7"/>
  <c r="H5" i="7"/>
  <c r="H6" i="7"/>
  <c r="H7" i="7"/>
  <c r="H8" i="7"/>
  <c r="H9" i="7"/>
  <c r="H10" i="7"/>
  <c r="H11" i="7"/>
  <c r="H12" i="7"/>
  <c r="H13" i="7"/>
  <c r="H14" i="7"/>
  <c r="H15" i="7"/>
  <c r="J6" i="2" l="1"/>
  <c r="J8" i="2"/>
  <c r="J9" i="2"/>
  <c r="J10" i="2"/>
  <c r="J11" i="2"/>
  <c r="J12" i="2"/>
  <c r="J13" i="2"/>
  <c r="J16" i="2"/>
  <c r="J5" i="2"/>
  <c r="B6" i="2" l="1"/>
  <c r="C6" i="2"/>
  <c r="D6" i="2"/>
  <c r="E6" i="2"/>
  <c r="F6" i="2"/>
  <c r="G6" i="2"/>
  <c r="H6" i="2"/>
  <c r="C5" i="2"/>
  <c r="D5" i="2"/>
  <c r="E5" i="2"/>
  <c r="F5" i="2"/>
  <c r="G5" i="2"/>
  <c r="H5" i="2"/>
  <c r="B5" i="2"/>
  <c r="J6" i="1"/>
  <c r="J7" i="1"/>
  <c r="J8" i="1"/>
  <c r="J9" i="1"/>
  <c r="J10" i="1"/>
  <c r="J11" i="1"/>
  <c r="J12" i="1"/>
  <c r="J13" i="1"/>
  <c r="J14" i="1"/>
  <c r="J15" i="1"/>
  <c r="J5" i="1"/>
  <c r="I5" i="1"/>
  <c r="B6" i="4"/>
  <c r="C5" i="4"/>
  <c r="B5" i="4"/>
  <c r="I6" i="7" l="1"/>
  <c r="I7" i="7"/>
  <c r="I8" i="7"/>
  <c r="I9" i="7"/>
  <c r="I10" i="7"/>
  <c r="I11" i="7"/>
  <c r="I12" i="7"/>
  <c r="I13" i="7"/>
  <c r="I14" i="7"/>
  <c r="I15" i="7"/>
  <c r="I5" i="7"/>
  <c r="B14" i="4" l="1"/>
  <c r="I13" i="4"/>
  <c r="I16" i="4"/>
  <c r="C11" i="4"/>
  <c r="D11" i="4" s="1"/>
  <c r="E11" i="4" s="1"/>
  <c r="F11" i="4" s="1"/>
  <c r="G11" i="4" s="1"/>
  <c r="H11" i="4" s="1"/>
  <c r="C13" i="4"/>
  <c r="D13" i="4"/>
  <c r="E13" i="4" s="1"/>
  <c r="F13" i="4" s="1"/>
  <c r="G13" i="4" s="1"/>
  <c r="H13" i="4" s="1"/>
  <c r="C14" i="4"/>
  <c r="D14" i="4" s="1"/>
  <c r="E14" i="4" s="1"/>
  <c r="F14" i="4" s="1"/>
  <c r="G14" i="4" s="1"/>
  <c r="H14" i="4" s="1"/>
  <c r="B15" i="4"/>
  <c r="B10" i="4"/>
  <c r="C10" i="4" s="1"/>
  <c r="D10" i="4" s="1"/>
  <c r="E10" i="4" s="1"/>
  <c r="F10" i="4" s="1"/>
  <c r="G10" i="4" s="1"/>
  <c r="H10" i="4" s="1"/>
  <c r="B9" i="4"/>
  <c r="B8" i="4"/>
  <c r="C8" i="4" s="1"/>
  <c r="D8" i="4" s="1"/>
  <c r="E8" i="4" s="1"/>
  <c r="F8" i="4" s="1"/>
  <c r="G8" i="4" s="1"/>
  <c r="H8" i="4" s="1"/>
  <c r="B7" i="4"/>
  <c r="C6" i="4"/>
  <c r="D6" i="4" s="1"/>
  <c r="E6" i="4" s="1"/>
  <c r="F6" i="4" s="1"/>
  <c r="G6" i="4" s="1"/>
  <c r="H6" i="4" s="1"/>
  <c r="B12" i="4"/>
  <c r="C12" i="4" s="1"/>
  <c r="D12" i="4" s="1"/>
  <c r="E12" i="4" s="1"/>
  <c r="F12" i="4" s="1"/>
  <c r="G12" i="4" s="1"/>
  <c r="H12" i="4" s="1"/>
  <c r="B11" i="4"/>
  <c r="I6" i="2"/>
  <c r="I7" i="2"/>
  <c r="I8" i="2"/>
  <c r="I9" i="2"/>
  <c r="I10" i="2"/>
  <c r="I11" i="2"/>
  <c r="I12" i="2"/>
  <c r="I13" i="2"/>
  <c r="I14" i="2"/>
  <c r="I15" i="2"/>
  <c r="I16" i="2"/>
  <c r="I5" i="2"/>
  <c r="C11" i="2"/>
  <c r="D11" i="2"/>
  <c r="E11" i="2"/>
  <c r="F11" i="2"/>
  <c r="G11" i="2"/>
  <c r="H11" i="2"/>
  <c r="C12" i="2"/>
  <c r="D12" i="2"/>
  <c r="E12" i="2"/>
  <c r="F12" i="2"/>
  <c r="G12" i="2"/>
  <c r="H12" i="2"/>
  <c r="C13" i="2"/>
  <c r="D13" i="2"/>
  <c r="E13" i="2"/>
  <c r="F13" i="2"/>
  <c r="G13" i="2"/>
  <c r="H13" i="2"/>
  <c r="B13" i="2"/>
  <c r="B12" i="2"/>
  <c r="B11" i="2"/>
  <c r="C10" i="2"/>
  <c r="D10" i="2"/>
  <c r="E10" i="2"/>
  <c r="F10" i="2"/>
  <c r="G10" i="2"/>
  <c r="H10" i="2"/>
  <c r="B10" i="2"/>
  <c r="C8" i="2"/>
  <c r="D8" i="2"/>
  <c r="E8" i="2"/>
  <c r="F8" i="2"/>
  <c r="G8" i="2"/>
  <c r="H8" i="2"/>
  <c r="B8" i="2"/>
  <c r="C9" i="2"/>
  <c r="D9" i="2"/>
  <c r="E9" i="2"/>
  <c r="F9" i="2"/>
  <c r="G9" i="2"/>
  <c r="H9" i="2"/>
  <c r="B9" i="2"/>
  <c r="I12" i="1"/>
  <c r="I13" i="1"/>
  <c r="I14" i="1"/>
  <c r="I15" i="1"/>
  <c r="I6" i="1"/>
  <c r="I7" i="1"/>
  <c r="I8" i="1"/>
  <c r="I9" i="1"/>
  <c r="I10" i="1"/>
  <c r="I11" i="1"/>
  <c r="C15" i="4" l="1"/>
  <c r="D15" i="4" s="1"/>
  <c r="E15" i="4" s="1"/>
  <c r="F15" i="4" s="1"/>
  <c r="G15" i="4" s="1"/>
  <c r="H15" i="4" s="1"/>
  <c r="I11" i="4"/>
  <c r="D5" i="4"/>
  <c r="E5" i="4" s="1"/>
  <c r="F5" i="4" s="1"/>
  <c r="G5" i="4" s="1"/>
  <c r="H5" i="4" s="1"/>
  <c r="I12" i="4"/>
  <c r="I10" i="4"/>
  <c r="I8" i="4"/>
  <c r="I6" i="4"/>
  <c r="C9" i="4"/>
  <c r="D9" i="4" s="1"/>
  <c r="E9" i="4" s="1"/>
  <c r="F9" i="4" s="1"/>
  <c r="G9" i="4" s="1"/>
  <c r="H9" i="4" s="1"/>
  <c r="C7" i="4"/>
  <c r="D7" i="4" s="1"/>
  <c r="E7" i="4" s="1"/>
  <c r="F7" i="4" s="1"/>
  <c r="G7" i="4" s="1"/>
  <c r="H7" i="4" s="1"/>
  <c r="I14" i="4"/>
  <c r="I15" i="4" l="1"/>
  <c r="I7" i="4"/>
  <c r="I9" i="4"/>
  <c r="I5" i="4"/>
</calcChain>
</file>

<file path=xl/comments1.xml><?xml version="1.0" encoding="utf-8"?>
<comments xmlns="http://schemas.openxmlformats.org/spreadsheetml/2006/main">
  <authors>
    <author>Graeme Duncan</author>
  </authors>
  <commentList>
    <comment ref="D15" authorId="0" shapeId="0">
      <text>
        <r>
          <rPr>
            <b/>
            <sz val="9"/>
            <color indexed="81"/>
            <rFont val="Tahoma"/>
            <family val="2"/>
          </rPr>
          <t>Graeme Duncan:</t>
        </r>
        <r>
          <rPr>
            <sz val="9"/>
            <color indexed="81"/>
            <rFont val="Tahoma"/>
            <family val="2"/>
          </rPr>
          <t xml:space="preserve">
NB may contain abberant values derived from e.g. proxies.</t>
        </r>
      </text>
    </comment>
  </commentList>
</comments>
</file>

<file path=xl/sharedStrings.xml><?xml version="1.0" encoding="utf-8"?>
<sst xmlns="http://schemas.openxmlformats.org/spreadsheetml/2006/main" count="946" uniqueCount="395">
  <si>
    <t>Date</t>
  </si>
  <si>
    <t>Portal</t>
  </si>
  <si>
    <t>Unit</t>
  </si>
  <si>
    <t>Total Volume</t>
  </si>
  <si>
    <t>Trend</t>
  </si>
  <si>
    <t>Total Volume per theme</t>
  </si>
  <si>
    <t>Attention, some datasets may be counted several times when they cover multiple themes or multiple sea basins.</t>
  </si>
  <si>
    <t>Name</t>
  </si>
  <si>
    <t>Description</t>
  </si>
  <si>
    <t>Greater North Sea</t>
  </si>
  <si>
    <t>Includes the Kattegat and the English Channel</t>
  </si>
  <si>
    <t>Mediterranean</t>
  </si>
  <si>
    <t>Arctic</t>
  </si>
  <si>
    <t>Antlantic</t>
  </si>
  <si>
    <t>Baltic</t>
  </si>
  <si>
    <t>Black Sea</t>
  </si>
  <si>
    <t>The Arctic Ocean as defined in the CIA factbook and therefore including Baffin Bay, Barents Sea, Beaufort Sea, Chukchi Sea, East Siberian Sea, Greenland Sea, Hudson Bay, Hudson Strait, Kara Sea, Laptev Sea, Northwest Passage, and other tributary water bodies</t>
  </si>
  <si>
    <t>Baltic region as defined by the Marine Stratefy Framework Directive</t>
  </si>
  <si>
    <t>Black sea region as defined by the Marine Stratefy Framework Directive</t>
  </si>
  <si>
    <t>Atlantic</t>
  </si>
  <si>
    <t>The Atlantic Ocean north of the equator up to the Arctic Ocean but excluding the North Sea</t>
  </si>
  <si>
    <t>Rest of seas</t>
  </si>
  <si>
    <t>Mediterranean sea region as defined by the Marine Stratefy Framework Directive</t>
  </si>
  <si>
    <t>1.2. Number and coverage of available acquired data products</t>
  </si>
  <si>
    <t>5.2. Data product releases</t>
  </si>
  <si>
    <t>EMODnet data product name</t>
  </si>
  <si>
    <t>Last release date</t>
  </si>
  <si>
    <t>(&lt; 3 months only)</t>
  </si>
  <si>
    <t>Creation or Update</t>
  </si>
  <si>
    <t>Last release period</t>
  </si>
  <si>
    <t>Number of EMODnet data products</t>
  </si>
  <si>
    <t>&lt; 3 months</t>
  </si>
  <si>
    <t>3 - 12 months</t>
  </si>
  <si>
    <t>12 - 24 months</t>
  </si>
  <si>
    <t>&gt; 24 months</t>
  </si>
  <si>
    <t>Attention, some data products may be counted several times when they cover multiple themes or multiple sea basins.</t>
  </si>
  <si>
    <t>#data products</t>
  </si>
  <si>
    <t>4. Quality Control and Quality Assurance steps</t>
  </si>
  <si>
    <t>Short Description</t>
  </si>
  <si>
    <t>Waves</t>
  </si>
  <si>
    <t>Sea Level</t>
  </si>
  <si>
    <t>Water Conductivity/Biogeochemical</t>
  </si>
  <si>
    <t>Winds</t>
  </si>
  <si>
    <t>River</t>
  </si>
  <si>
    <t>Platforms</t>
  </si>
  <si>
    <t>#platforms</t>
  </si>
  <si>
    <t>Physics</t>
  </si>
  <si>
    <t>Temperature in the water column</t>
  </si>
  <si>
    <t>Salinity in the water column</t>
  </si>
  <si>
    <t>Optical properties</t>
  </si>
  <si>
    <t>Atmospheric parameters</t>
  </si>
  <si>
    <t>Underwater noise</t>
  </si>
  <si>
    <t xml:space="preserve">operational product. EMODnet Physics computes the monthly averages, maxs, mins for fixed platforms </t>
  </si>
  <si>
    <t>1.1. Volume and coverage of available acquired data</t>
  </si>
  <si>
    <t>5.1. Number and coverage of built data products</t>
  </si>
  <si>
    <t>operational product. EMODnet Physics extracts and plots the gridded bidimensional sea surface currents (direction and intensity) in the areas under the HFR monitoring</t>
  </si>
  <si>
    <t>ready to use products</t>
  </si>
  <si>
    <t>raw data that need processing</t>
  </si>
  <si>
    <t xml:space="preserve">SeaDataNet Climatologies (Temperature and Salinity in the water column) </t>
  </si>
  <si>
    <t>this product comes from the SDN project and EMODnet Physics reorganized the gridded plot and created OCG compliant layers for M2M interoperability</t>
  </si>
  <si>
    <t>CMEMS CORA 5.1</t>
  </si>
  <si>
    <t>this product comes from CMEMS and EMODnet Physics developed the interface to plot and interact with the product</t>
  </si>
  <si>
    <t>Temperature and Salinity as recorded by</t>
  </si>
  <si>
    <t xml:space="preserve">Chlorophill as recorded by </t>
  </si>
  <si>
    <t xml:space="preserve">sea Surface currents as recorded by </t>
  </si>
  <si>
    <t>Wind plots</t>
  </si>
  <si>
    <t>Average, max, min</t>
  </si>
  <si>
    <t>operational product. EMODnet Physics extracts and plots the parameter along the route of the moving platform for past 7 or 60 days organized in  depth levels (if availble)</t>
  </si>
  <si>
    <t xml:space="preserve">Arctic </t>
  </si>
  <si>
    <t>Antarctic</t>
  </si>
  <si>
    <t>Ice</t>
  </si>
  <si>
    <t>timeseries for ice concentration, edge, type</t>
  </si>
  <si>
    <t>GRDC (Global Runoff Data Center)</t>
  </si>
  <si>
    <t>PSMSL (Permanent Service Mean Sea Level)</t>
  </si>
  <si>
    <t>MEOP (Marine Mammals Exploring the Oceans Pole to Pole)</t>
  </si>
  <si>
    <t>CMEMS - SEAICE_GLO_SEAICE_L4_NRT_OBSERVATIONS_011_001</t>
  </si>
  <si>
    <t>gridded product</t>
  </si>
  <si>
    <t>platforms</t>
  </si>
  <si>
    <t>operational product. EMODnet Physics extracts and plots the wind rose for up to past 60 days</t>
  </si>
  <si>
    <t>CMEMS INSITU_ARC_NRT_OBSERVATIONS_013_031</t>
  </si>
  <si>
    <t>CMEMS INSITU_BAL_NRT_OBSERVATIONS_013_032</t>
  </si>
  <si>
    <t>CMEMS INSITU_GLO_NRT_OBSERVATION_013_030</t>
  </si>
  <si>
    <t>CMEMS INSITU_IBI_NRT_OBSERVATIONS_013_033</t>
  </si>
  <si>
    <t xml:space="preserve">CMEMS INSITU_MED_NRT_OBSERVATIONS_013_035 </t>
  </si>
  <si>
    <t xml:space="preserve">CMEMS INSITU_BS_NRT_OBSERVATIONS_013_034 </t>
  </si>
  <si>
    <r>
      <t>C</t>
    </r>
    <r>
      <rPr>
        <sz val="11"/>
        <color rgb="FF000000"/>
        <rFont val="Cambria"/>
        <family val="1"/>
      </rPr>
      <t>MEMS INSITU_NWS_NRT_OBSERVATIONS_013_036</t>
    </r>
  </si>
  <si>
    <t>CTD</t>
  </si>
  <si>
    <t>customized platform page for each platform type</t>
  </si>
  <si>
    <t>SDN CDI</t>
  </si>
  <si>
    <t xml:space="preserve">show plots and make netcdf avaialble </t>
  </si>
  <si>
    <t>make data available and plot the timeseries for a given lat lon</t>
  </si>
  <si>
    <t>NDBC</t>
  </si>
  <si>
    <t>IABP</t>
  </si>
  <si>
    <t>IMOS</t>
  </si>
  <si>
    <t>GLOSS</t>
  </si>
  <si>
    <t>NOAA</t>
  </si>
  <si>
    <t>http://www.emodnet-physics.eu/map/dashboard/Section32.aspx</t>
  </si>
  <si>
    <t>Baltic Sea</t>
  </si>
  <si>
    <t>Arctic Sea</t>
  </si>
  <si>
    <t>Greather North Sea</t>
  </si>
  <si>
    <t>Mediterranenan Sea</t>
  </si>
  <si>
    <t>This table is including data coming from the following sources:</t>
  </si>
  <si>
    <t>gridded</t>
  </si>
  <si>
    <t>unit</t>
  </si>
  <si>
    <t>type of process on th data:</t>
  </si>
  <si>
    <t>process raw data to make averages and trends, reorganize data to create plots</t>
  </si>
  <si>
    <t>data formatting, data process to make averages and trends, reorganize data to do plots</t>
  </si>
  <si>
    <t>HFR data</t>
  </si>
  <si>
    <t>process data to extract the monthly means, manage data to do plots (gridded and timeseries)</t>
  </si>
  <si>
    <t>show trends and make available dataset</t>
  </si>
  <si>
    <t>show platforms with CDI</t>
  </si>
  <si>
    <t>INSITU_ARC_TS_REP_OBSERVATIONS_013_037</t>
  </si>
  <si>
    <t>INSITU_IBI_TS_REP_OBSERVATIONS_013_040</t>
  </si>
  <si>
    <t>INSITU_NWS_TS_REP_OBSERVATIONS_013_043</t>
  </si>
  <si>
    <t>INSITU_BAL_TS_REP_OBSERVATIONS_013_038</t>
  </si>
  <si>
    <t>INSITU_MED_TS_REP_OBSERVATIONS_013_041</t>
  </si>
  <si>
    <t>INSITU_BS_TS_REP_OBSERVATIONS_013_042</t>
  </si>
  <si>
    <t>make netcdf avaialble</t>
  </si>
  <si>
    <t>the same product covers all of the oceans</t>
  </si>
  <si>
    <t>Argo</t>
  </si>
  <si>
    <t xml:space="preserve">Drifting </t>
  </si>
  <si>
    <t>Ferry/ship</t>
  </si>
  <si>
    <t>Glider</t>
  </si>
  <si>
    <t>Mooring</t>
  </si>
  <si>
    <t>Mooring pr</t>
  </si>
  <si>
    <t>tide gauge</t>
  </si>
  <si>
    <t>sea mammals</t>
  </si>
  <si>
    <t>HF radar</t>
  </si>
  <si>
    <t>River station</t>
  </si>
  <si>
    <t xml:space="preserve">underwater noise </t>
  </si>
  <si>
    <t>Temp</t>
  </si>
  <si>
    <t>Sal</t>
  </si>
  <si>
    <t>curr</t>
  </si>
  <si>
    <t>optical</t>
  </si>
  <si>
    <t>sea level</t>
  </si>
  <si>
    <t>Atm</t>
  </si>
  <si>
    <t>Wave</t>
  </si>
  <si>
    <t>wind</t>
  </si>
  <si>
    <t>river</t>
  </si>
  <si>
    <t xml:space="preserve">noise </t>
  </si>
  <si>
    <t>ice</t>
  </si>
  <si>
    <t>BGC</t>
  </si>
  <si>
    <t>mini logger</t>
  </si>
  <si>
    <t xml:space="preserve">Atmospheric pressure as recorded by </t>
  </si>
  <si>
    <t>GOSUD</t>
  </si>
  <si>
    <t>FixO3</t>
  </si>
  <si>
    <t>IOOS</t>
  </si>
  <si>
    <t>VOS</t>
  </si>
  <si>
    <t>river station</t>
  </si>
  <si>
    <t>radar</t>
  </si>
  <si>
    <t>mooring</t>
  </si>
  <si>
    <t>gliders</t>
  </si>
  <si>
    <t>FB</t>
  </si>
  <si>
    <t>Drifting B</t>
  </si>
  <si>
    <t>CTDs</t>
  </si>
  <si>
    <t>ARGO</t>
  </si>
  <si>
    <t>platform page ARGO</t>
  </si>
  <si>
    <t>platform page DB</t>
  </si>
  <si>
    <t>platform page FB</t>
  </si>
  <si>
    <t>platform page MO</t>
  </si>
  <si>
    <t>platform page CTD</t>
  </si>
  <si>
    <t>platform page GL</t>
  </si>
  <si>
    <t>platform page SM</t>
  </si>
  <si>
    <t>platform page ML</t>
  </si>
  <si>
    <t>platform page RD</t>
  </si>
  <si>
    <t>platform page RS</t>
  </si>
  <si>
    <t>platform page TG</t>
  </si>
  <si>
    <t>product page DB</t>
  </si>
  <si>
    <t>product page ARGO</t>
  </si>
  <si>
    <t>product page FB</t>
  </si>
  <si>
    <t>product page GL</t>
  </si>
  <si>
    <t>product page RD</t>
  </si>
  <si>
    <t>wind plot</t>
  </si>
  <si>
    <t>product page SM (MEOP)</t>
  </si>
  <si>
    <t>product page PSMSL</t>
  </si>
  <si>
    <t>platform page RS (GRDC)</t>
  </si>
  <si>
    <t>U</t>
  </si>
  <si>
    <t>product page ICE (Antarctic)</t>
  </si>
  <si>
    <t>product page ICE (Arctic)</t>
  </si>
  <si>
    <t>operational</t>
  </si>
  <si>
    <t>trends, min, max</t>
  </si>
  <si>
    <t>operational (monthly)</t>
  </si>
  <si>
    <t>planned update frequency = annual</t>
  </si>
  <si>
    <t>Currents</t>
  </si>
  <si>
    <t>Other</t>
  </si>
  <si>
    <t>Manual</t>
  </si>
  <si>
    <t>2 levels - 1st at RDAC, 2nd at EMODnet Physics</t>
  </si>
  <si>
    <t>for new submissions, providers are asked to provide medata. For metadata update, providers inform about changes.</t>
  </si>
  <si>
    <t>Y</t>
  </si>
  <si>
    <t>Metadata</t>
  </si>
  <si>
    <t xml:space="preserve">Semi Automatic </t>
  </si>
  <si>
    <t>NetCDF, csv</t>
  </si>
  <si>
    <t>Data format</t>
  </si>
  <si>
    <t>automatic</t>
  </si>
  <si>
    <t>Regional/Thematic Data Assembly Center</t>
  </si>
  <si>
    <t>WGS84</t>
  </si>
  <si>
    <t>Coordinate systems</t>
  </si>
  <si>
    <t>CF convention/SeaDatanet Vocabularies</t>
  </si>
  <si>
    <t>Terminology</t>
  </si>
  <si>
    <t>Units</t>
  </si>
  <si>
    <t>English</t>
  </si>
  <si>
    <t>Language</t>
  </si>
  <si>
    <t>Harmonisation</t>
  </si>
  <si>
    <t>Automatic</t>
  </si>
  <si>
    <t>EMODnet Physics</t>
  </si>
  <si>
    <t>according the Themes, data are aggregated for making products available, accessible, downloadable</t>
  </si>
  <si>
    <t>Data aggregation</t>
  </si>
  <si>
    <t>Automatic/Semi-automatic/Manual</t>
  </si>
  <si>
    <t>all data are archieved with a quality flag value</t>
  </si>
  <si>
    <t>Quality Index / Accuracy assessment</t>
  </si>
  <si>
    <t>compares measurements with broad ranges ad specific regional ranges and data values are flagged according international conventions. Periodically data are reprocessed.</t>
  </si>
  <si>
    <t>Error Detection thanks to thematic expertise</t>
  </si>
  <si>
    <t>ensure that position of data are realistic</t>
  </si>
  <si>
    <t>Geographic Location Control</t>
  </si>
  <si>
    <t>data format, data attribute field, data convension, file naming</t>
  </si>
  <si>
    <t>Data standards compliance checks</t>
  </si>
  <si>
    <t>Regional/Thematic Data Assembly Center (RDAC)</t>
  </si>
  <si>
    <t>standard set of metadata that provide the basic information for data use is attached to files</t>
  </si>
  <si>
    <t>Metadata curation</t>
  </si>
  <si>
    <t>QA/QC</t>
  </si>
  <si>
    <t>By whom?</t>
  </si>
  <si>
    <t>Yes/No</t>
  </si>
  <si>
    <t>Step Name</t>
  </si>
  <si>
    <t>Macro-step</t>
  </si>
  <si>
    <t xml:space="preserve">ERDDAP is not exposing HFR </t>
  </si>
  <si>
    <t>full data series for HFR</t>
  </si>
  <si>
    <t>Ref. Ind. 1.1.</t>
  </si>
  <si>
    <t>to be updated as a dedicated service is in place</t>
  </si>
  <si>
    <t>last 60 days for all platforms</t>
  </si>
  <si>
    <t>last 60 days /monthly for all platforms</t>
  </si>
  <si>
    <t>solo metadata</t>
  </si>
  <si>
    <t>99.5%</t>
  </si>
  <si>
    <t>FTP</t>
  </si>
  <si>
    <t>widgets</t>
  </si>
  <si>
    <t>ERDDAP</t>
  </si>
  <si>
    <t>THREDDS</t>
  </si>
  <si>
    <t>API SOAP</t>
  </si>
  <si>
    <t>API REST</t>
  </si>
  <si>
    <t>Unique URL</t>
  </si>
  <si>
    <t>WFS</t>
  </si>
  <si>
    <t>WMS</t>
  </si>
  <si>
    <t>Map viewer</t>
  </si>
  <si>
    <t>Manual download</t>
  </si>
  <si>
    <t>This indicator lists all interfaces through which users can access data</t>
  </si>
  <si>
    <t>Indicator 8.1 is reported yearly only.</t>
  </si>
  <si>
    <t>DATA</t>
  </si>
  <si>
    <t>8.1 List of interfaces</t>
  </si>
  <si>
    <t>INSITU REP X (6)</t>
  </si>
  <si>
    <t>INSITU X (7)</t>
  </si>
  <si>
    <t>SND CDI</t>
  </si>
  <si>
    <t>MEOP</t>
  </si>
  <si>
    <t>CMEMS CORA</t>
  </si>
  <si>
    <t>CMEMS ICE</t>
  </si>
  <si>
    <t>PSMSL</t>
  </si>
  <si>
    <t>ref. Indicator 1.2</t>
  </si>
  <si>
    <t>available</t>
  </si>
  <si>
    <t>External DATA Products</t>
  </si>
  <si>
    <t>prod. Page</t>
  </si>
  <si>
    <t>geoserver - prod page</t>
  </si>
  <si>
    <t>prod page</t>
  </si>
  <si>
    <t>to consider Indicator 5.2</t>
  </si>
  <si>
    <t>EMODnet DATA PRODUCTS</t>
  </si>
  <si>
    <t>the number of manual downloads. When the user download a dataset from a platform it may include more than one theme, we count all the themes in the downloaded package</t>
  </si>
  <si>
    <t>the number of requests for the theme (the user also specify the platform)</t>
  </si>
  <si>
    <t>these are the number of views of the theme under the platform pages</t>
  </si>
  <si>
    <t>here we are counting the request to the specific platform (as indicated in the paltform page M2M specs)</t>
  </si>
  <si>
    <t>here we are considering the number of avaialble platforms that record the given parameters</t>
  </si>
  <si>
    <t>Number of Map visualizations</t>
  </si>
  <si>
    <t>trend</t>
  </si>
  <si>
    <t>Number of WFS request</t>
  </si>
  <si>
    <t>Number of WMS request</t>
  </si>
  <si>
    <t>Number of Web Service request</t>
  </si>
  <si>
    <t>Number of manual downloads</t>
  </si>
  <si>
    <t>Downloadable Volume</t>
  </si>
  <si>
    <t>Use of WMS for map viewer?</t>
  </si>
  <si>
    <t>8.2 DATA</t>
  </si>
  <si>
    <t>CORA and SDC are not downloadable from Physics, it redirects to original source</t>
  </si>
  <si>
    <t xml:space="preserve">SeaM </t>
  </si>
  <si>
    <t>GL 60</t>
  </si>
  <si>
    <t xml:space="preserve">GL 7 </t>
  </si>
  <si>
    <t>FB 60</t>
  </si>
  <si>
    <t>FB 7</t>
  </si>
  <si>
    <t>DB 60</t>
  </si>
  <si>
    <t>(figure reported are not usable for trends purposes)</t>
  </si>
  <si>
    <t>DB 7</t>
  </si>
  <si>
    <t>we are updateing the track service as in some cases it does not track if the user moves to a new product</t>
  </si>
  <si>
    <t xml:space="preserve">this service has to be updated as is still under test </t>
  </si>
  <si>
    <t>argo 60</t>
  </si>
  <si>
    <t>the number of the viewed product page</t>
  </si>
  <si>
    <t xml:space="preserve">the number of downloads from the product pages </t>
  </si>
  <si>
    <t>argo 7</t>
  </si>
  <si>
    <t>these are the the requests for the WMS as made available from Physics on THREDDS or GeoServer</t>
  </si>
  <si>
    <t>e.g. TEMP</t>
  </si>
  <si>
    <t xml:space="preserve">here we are counting how many different products (pages) we have. Indicator 5.2 should be updated accordingly </t>
  </si>
  <si>
    <t xml:space="preserve">Number of Map visualizations </t>
  </si>
  <si>
    <t>8.2 DATA PRODUCTS</t>
  </si>
  <si>
    <t>Algeria</t>
  </si>
  <si>
    <t>China</t>
  </si>
  <si>
    <t>Greece</t>
  </si>
  <si>
    <t>Estonia</t>
  </si>
  <si>
    <t>Switzerland</t>
  </si>
  <si>
    <t>United States</t>
  </si>
  <si>
    <t>Norway</t>
  </si>
  <si>
    <t>Netherlands</t>
  </si>
  <si>
    <t>Russia</t>
  </si>
  <si>
    <t>Spain</t>
  </si>
  <si>
    <t>Ireland</t>
  </si>
  <si>
    <t>Finland</t>
  </si>
  <si>
    <t>Denmark</t>
  </si>
  <si>
    <t>Portugal</t>
  </si>
  <si>
    <t>Italy</t>
  </si>
  <si>
    <t>Germany</t>
  </si>
  <si>
    <t>France</t>
  </si>
  <si>
    <t>United Kingdom</t>
  </si>
  <si>
    <t>the table reports the stats on the same data as above</t>
  </si>
  <si>
    <t>% of users</t>
  </si>
  <si>
    <t>Country</t>
  </si>
  <si>
    <t>&lt;- This is the same table with countries and without use cases.</t>
  </si>
  <si>
    <t>Total number of users</t>
  </si>
  <si>
    <t>Number of users giving information</t>
  </si>
  <si>
    <t>Means of information collection</t>
  </si>
  <si>
    <t>Interfaces</t>
  </si>
  <si>
    <t>If you have information about the use of the portal by a specific category of people, please provide it here</t>
  </si>
  <si>
    <t>Main use cases and application areas</t>
  </si>
  <si>
    <t>The sum of the 2nd column should sum up to 100%</t>
  </si>
  <si>
    <t>marine and coastal</t>
  </si>
  <si>
    <t xml:space="preserve">Policy/Funding Agency </t>
  </si>
  <si>
    <t>Non profit</t>
  </si>
  <si>
    <t>Government/Public Administration</t>
  </si>
  <si>
    <t>Business and private Company</t>
  </si>
  <si>
    <t>feedback form + emails</t>
  </si>
  <si>
    <t>web portal</t>
  </si>
  <si>
    <t>Academia/Research</t>
  </si>
  <si>
    <t>Count number of times the user form popped, to have an idea of the completion rate. If you do not know, leave this cell empty.</t>
  </si>
  <si>
    <t>Count the user forms you received to compile this information</t>
  </si>
  <si>
    <t>If you used something else than a user form, you can add a table and mention the source of information here. It could be registrations, a survey at an EMODnet event…</t>
  </si>
  <si>
    <t>List the interfaces where the user form was shown</t>
  </si>
  <si>
    <t>Organisation type</t>
  </si>
  <si>
    <t>Guidelines:</t>
  </si>
  <si>
    <t>web form</t>
  </si>
  <si>
    <t>use of the EMODnet Physics widget to show their platform data plots  into local web portals.</t>
  </si>
  <si>
    <t>widgets - platform pages</t>
  </si>
  <si>
    <t>Ghana</t>
  </si>
  <si>
    <t>ECOWAS Coastal &amp; Marine Resources Management Centre - Monitoring for Environment &amp; Security in Africa (MESA) - University of Ghana</t>
  </si>
  <si>
    <t>http://www.euskoos.eus/en/radar-higer-en/</t>
  </si>
  <si>
    <t>AZTI</t>
  </si>
  <si>
    <t xml:space="preserve">use of the layers and data to feed internal information system </t>
  </si>
  <si>
    <t>WMS /WFS</t>
  </si>
  <si>
    <t xml:space="preserve">Portugal </t>
  </si>
  <si>
    <t>EMSA</t>
  </si>
  <si>
    <t>use of data for model assimilation/validation</t>
  </si>
  <si>
    <t>FTP folder for delivering data subsets</t>
  </si>
  <si>
    <t xml:space="preserve">Germany </t>
  </si>
  <si>
    <t>DRL</t>
  </si>
  <si>
    <t>http://www.jerico-ri.eu/data-access/</t>
  </si>
  <si>
    <t>custom view based on EMODnet Physics data portal</t>
  </si>
  <si>
    <t>JericoNEXT project</t>
  </si>
  <si>
    <t>http://www.emodnet-physics.eu/atlantos/</t>
  </si>
  <si>
    <t>AtlantOS project</t>
  </si>
  <si>
    <t>If your list is long, report the most important ones and the most recent ones.</t>
  </si>
  <si>
    <t>www.soos.aq/data/soosmap;  www.emodnet-physics.eu/soos</t>
  </si>
  <si>
    <t>South Ocean Observing System</t>
  </si>
  <si>
    <t>If your list is short, report all you know</t>
  </si>
  <si>
    <t>Link to product or short description of usage</t>
  </si>
  <si>
    <t>Web-service type</t>
  </si>
  <si>
    <t>Type</t>
  </si>
  <si>
    <t>Any organisation using your portal's webservice for a product or internal use can be reported here</t>
  </si>
  <si>
    <t>Report here what you happen to know.</t>
  </si>
  <si>
    <t>10.1 Organisations who built on top of EMODnet web-services</t>
  </si>
  <si>
    <t>http://www.emodnet-physics.eu/map/dashboard/Section33.aspx</t>
  </si>
  <si>
    <t>the table is reporting figures for past 3 months (i.e. 1/10/2017 - 31/12/2017)</t>
  </si>
  <si>
    <t>given the big overlap with the previous report trends are not extracted</t>
  </si>
  <si>
    <t>SDN TEMP BAL</t>
  </si>
  <si>
    <t>SDN TEMP ARC</t>
  </si>
  <si>
    <t>SDN TEMP BLA</t>
  </si>
  <si>
    <t>SDN TEMP NOR</t>
  </si>
  <si>
    <t>SDN TEMP MED</t>
  </si>
  <si>
    <t>SDN TEMP ATL</t>
  </si>
  <si>
    <t>SDN SAL ARC</t>
  </si>
  <si>
    <t>SDN SAL BAL</t>
  </si>
  <si>
    <t>SDN SAL BLA</t>
  </si>
  <si>
    <t>SDN SAL NOR</t>
  </si>
  <si>
    <t>SDN SAL MED</t>
  </si>
  <si>
    <t>SDN SAL ATL</t>
  </si>
  <si>
    <t>product page SDN TEMP</t>
  </si>
  <si>
    <t>product page SDN SAL</t>
  </si>
  <si>
    <t>product page CORA</t>
  </si>
  <si>
    <t>N</t>
  </si>
  <si>
    <t>climatology - update every 2-3 years</t>
  </si>
  <si>
    <t>gridded monthly means - update once a year</t>
  </si>
  <si>
    <t>Belgium</t>
  </si>
  <si>
    <t>Azerbaijan</t>
  </si>
  <si>
    <t>Sweden</t>
  </si>
  <si>
    <t>Trend [%]</t>
  </si>
  <si>
    <t>the table is reporting figures for past 3 months (i.e. 1/10/2017 - 31/12/2017) given the overlap with the previous report we did not extract trends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</si>
</sst>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_-* #,##0\ _€_-;\-* #,##0\ _€_-;_-* &quot;-&quot;??\ _€_-;_-@_-"/>
    <numFmt numFmtId="169" formatCode="0.000"/>
  </numFmts>
  <fonts count="12" x14ac:knownFonts="1">
    <font>
      <sz val="12"/>
      <color theme="1"/>
      <name val="Calibri"/>
      <family val="2"/>
      <scheme val="minor"/>
    </font>
    <font>
      <b/>
      <sz val="11"/>
      <color theme="1"/>
      <name val="Cambria"/>
      <family val="1"/>
    </font>
    <font>
      <i/>
      <sz val="11"/>
      <color theme="1"/>
      <name val="Cambria"/>
      <family val="1"/>
    </font>
    <font>
      <sz val="11"/>
      <color rgb="FF000000"/>
      <name val="Cambria"/>
      <family val="1"/>
    </font>
    <font>
      <sz val="11"/>
      <color theme="1"/>
      <name val="Cambria"/>
      <family val="1"/>
    </font>
    <font>
      <sz val="12"/>
      <color theme="1"/>
      <name val="Calibri"/>
      <family val="2"/>
      <scheme val="minor"/>
    </font>
    <font>
      <u/>
      <sz val="12"/>
      <color theme="10"/>
      <name val="Calibri"/>
      <family val="2"/>
      <scheme val="minor"/>
    </font>
    <font>
      <u/>
      <sz val="11"/>
      <color theme="10"/>
      <name val="Cambria"/>
      <family val="1"/>
    </font>
    <font>
      <b/>
      <sz val="9"/>
      <color indexed="81"/>
      <name val="Tahoma"/>
      <family val="2"/>
    </font>
    <font>
      <sz val="9"/>
      <color indexed="81"/>
      <name val="Tahoma"/>
      <family val="2"/>
    </font>
    <font>
      <b/>
      <sz val="12"/>
      <color theme="1"/>
      <name val="Calibri"/>
      <family val="2"/>
      <scheme val="minor"/>
    </font>
    <font>
      <sz val="11"/>
      <color theme="0"/>
      <name val="Cambria"/>
      <family val="1"/>
    </font>
  </fonts>
  <fills count="8">
    <fill>
      <patternFill patternType="none"/>
    </fill>
    <fill>
      <patternFill patternType="gray125"/>
    </fill>
    <fill>
      <patternFill patternType="solid">
        <fgColor rgb="FFC6D9F1"/>
        <bgColor indexed="64"/>
      </patternFill>
    </fill>
    <fill>
      <patternFill patternType="solid">
        <fgColor rgb="FF5B9BD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D9E2F3"/>
        <bgColor indexed="64"/>
      </patternFill>
    </fill>
    <fill>
      <patternFill patternType="solid">
        <fgColor rgb="FFFFFF00"/>
        <bgColor indexed="64"/>
      </patternFill>
    </fill>
  </fills>
  <borders count="52">
    <border>
      <left/>
      <right/>
      <top/>
      <bottom/>
      <diagonal/>
    </border>
    <border>
      <left style="double">
        <color rgb="FF000000"/>
      </left>
      <right style="double">
        <color rgb="FF000000"/>
      </right>
      <top style="double">
        <color rgb="FF000000"/>
      </top>
      <bottom/>
      <diagonal/>
    </border>
    <border>
      <left style="double">
        <color rgb="FF000000"/>
      </left>
      <right style="double">
        <color rgb="FF000000"/>
      </right>
      <top/>
      <bottom style="double">
        <color rgb="FF000000"/>
      </bottom>
      <diagonal/>
    </border>
    <border>
      <left/>
      <right style="double">
        <color rgb="FF000000"/>
      </right>
      <top style="double">
        <color rgb="FF000000"/>
      </top>
      <bottom style="double">
        <color rgb="FF000000"/>
      </bottom>
      <diagonal/>
    </border>
    <border>
      <left/>
      <right style="double">
        <color rgb="FF000000"/>
      </right>
      <top/>
      <bottom style="double">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double">
        <color rgb="FF000000"/>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top style="medium">
        <color rgb="FF000000"/>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rgb="FF000000"/>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right/>
      <top/>
      <bottom style="medium">
        <color rgb="FF000000"/>
      </bottom>
      <diagonal/>
    </border>
    <border>
      <left/>
      <right/>
      <top style="medium">
        <color rgb="FF000000"/>
      </top>
      <bottom style="medium">
        <color rgb="FF000000"/>
      </bottom>
      <diagonal/>
    </border>
    <border>
      <left/>
      <right style="medium">
        <color rgb="FF000000"/>
      </right>
      <top style="thick">
        <color rgb="FF000000"/>
      </top>
      <bottom style="medium">
        <color rgb="FF000000"/>
      </bottom>
      <diagonal/>
    </border>
    <border>
      <left/>
      <right/>
      <top style="thick">
        <color rgb="FF000000"/>
      </top>
      <bottom style="medium">
        <color rgb="FF000000"/>
      </bottom>
      <diagonal/>
    </border>
    <border>
      <left style="medium">
        <color rgb="FF000000"/>
      </left>
      <right/>
      <top style="thick">
        <color rgb="FF000000"/>
      </top>
      <bottom style="medium">
        <color rgb="FF000000"/>
      </bottom>
      <diagonal/>
    </border>
    <border>
      <left/>
      <right style="medium">
        <color rgb="FF000000"/>
      </right>
      <top/>
      <bottom style="thick">
        <color rgb="FF000000"/>
      </bottom>
      <diagonal/>
    </border>
    <border>
      <left style="medium">
        <color rgb="FF000000"/>
      </left>
      <right style="medium">
        <color rgb="FF000000"/>
      </right>
      <top/>
      <bottom style="thick">
        <color rgb="FF000000"/>
      </bottom>
      <diagonal/>
    </border>
    <border>
      <left style="medium">
        <color rgb="FF000000"/>
      </left>
      <right style="medium">
        <color rgb="FF000000"/>
      </right>
      <top style="medium">
        <color rgb="FF000000"/>
      </top>
      <bottom style="medium">
        <color rgb="FF000000"/>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4">
    <xf numFmtId="0" fontId="0" fillId="0" borderId="0"/>
    <xf numFmtId="43"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cellStyleXfs>
  <cellXfs count="134">
    <xf numFmtId="0" fontId="0" fillId="0" borderId="0" xfId="0"/>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2" fillId="3" borderId="3"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3" xfId="0" applyFont="1" applyBorder="1" applyAlignment="1">
      <alignment horizontal="left" vertical="center" wrapText="1"/>
    </xf>
    <xf numFmtId="14" fontId="2" fillId="0" borderId="4" xfId="0" applyNumberFormat="1" applyFont="1" applyBorder="1" applyAlignment="1">
      <alignment horizontal="left" vertical="center" wrapText="1"/>
    </xf>
    <xf numFmtId="0" fontId="2" fillId="0" borderId="4" xfId="0" applyFont="1" applyBorder="1" applyAlignment="1">
      <alignment horizontal="left" vertical="center" wrapText="1"/>
    </xf>
    <xf numFmtId="0" fontId="3" fillId="0" borderId="6" xfId="0" applyFont="1" applyBorder="1" applyAlignment="1">
      <alignment horizontal="left" vertical="center" wrapText="1"/>
    </xf>
    <xf numFmtId="0" fontId="4" fillId="5" borderId="5" xfId="0" applyFont="1" applyFill="1" applyBorder="1" applyAlignment="1">
      <alignment horizontal="left" vertical="center" wrapText="1"/>
    </xf>
    <xf numFmtId="0" fontId="4" fillId="0" borderId="6" xfId="0" applyFont="1" applyBorder="1" applyAlignment="1">
      <alignment horizontal="left" vertical="center" wrapText="1"/>
    </xf>
    <xf numFmtId="0" fontId="4" fillId="4" borderId="6" xfId="0" applyFont="1" applyFill="1" applyBorder="1" applyAlignment="1">
      <alignment horizontal="left" vertical="center" wrapText="1"/>
    </xf>
    <xf numFmtId="0" fontId="4" fillId="0" borderId="0" xfId="0" applyFont="1"/>
    <xf numFmtId="0" fontId="4" fillId="3" borderId="22" xfId="0" applyFont="1" applyFill="1" applyBorder="1" applyAlignment="1">
      <alignment horizontal="left"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5" xfId="0" applyFont="1" applyBorder="1" applyAlignment="1">
      <alignment horizontal="left" vertical="center" wrapText="1"/>
    </xf>
    <xf numFmtId="0" fontId="4" fillId="3" borderId="23"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Alignment="1">
      <alignment wrapText="1"/>
    </xf>
    <xf numFmtId="0" fontId="3" fillId="0" borderId="0" xfId="0" applyFont="1"/>
    <xf numFmtId="0" fontId="3" fillId="0" borderId="0" xfId="0" applyFont="1" applyAlignment="1">
      <alignment horizontal="center" vertical="center" wrapText="1"/>
    </xf>
    <xf numFmtId="0" fontId="2" fillId="0" borderId="0" xfId="0" applyFont="1"/>
    <xf numFmtId="0" fontId="4" fillId="0" borderId="6" xfId="0" applyFont="1" applyBorder="1" applyAlignment="1">
      <alignment horizontal="center" vertical="center" wrapText="1"/>
    </xf>
    <xf numFmtId="0" fontId="4" fillId="4" borderId="6"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left" vertical="center" wrapText="1"/>
    </xf>
    <xf numFmtId="14" fontId="4" fillId="0" borderId="6" xfId="0" applyNumberFormat="1" applyFont="1" applyBorder="1" applyAlignment="1">
      <alignment horizontal="left" vertical="center" wrapText="1"/>
    </xf>
    <xf numFmtId="0" fontId="4" fillId="0" borderId="5" xfId="0" applyFont="1" applyBorder="1" applyAlignment="1">
      <alignment horizontal="left" vertical="center" wrapText="1"/>
    </xf>
    <xf numFmtId="0" fontId="4" fillId="0" borderId="14" xfId="0" applyFont="1" applyFill="1" applyBorder="1" applyAlignment="1">
      <alignment horizontal="center" vertical="center" wrapText="1"/>
    </xf>
    <xf numFmtId="0" fontId="4" fillId="6" borderId="14" xfId="0" applyFont="1" applyFill="1" applyBorder="1" applyAlignment="1">
      <alignment vertical="center" wrapText="1"/>
    </xf>
    <xf numFmtId="0" fontId="4" fillId="0" borderId="29"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6" borderId="29" xfId="0" applyFont="1" applyFill="1" applyBorder="1" applyAlignment="1">
      <alignment vertical="center" wrapText="1"/>
    </xf>
    <xf numFmtId="9" fontId="4" fillId="0" borderId="6" xfId="0" applyNumberFormat="1" applyFont="1" applyBorder="1" applyAlignment="1">
      <alignment vertical="center" wrapText="1"/>
    </xf>
    <xf numFmtId="9" fontId="4" fillId="7" borderId="6" xfId="0" applyNumberFormat="1" applyFont="1" applyFill="1" applyBorder="1" applyAlignment="1">
      <alignment vertical="center" wrapText="1"/>
    </xf>
    <xf numFmtId="9" fontId="4" fillId="0" borderId="6" xfId="0" applyNumberFormat="1" applyFont="1" applyBorder="1" applyAlignment="1">
      <alignment horizontal="right" vertical="center" wrapText="1"/>
    </xf>
    <xf numFmtId="0" fontId="1" fillId="3" borderId="29" xfId="0" applyFont="1" applyFill="1" applyBorder="1" applyAlignment="1">
      <alignment vertical="center" wrapText="1"/>
    </xf>
    <xf numFmtId="0" fontId="1" fillId="3" borderId="34" xfId="0" applyFont="1" applyFill="1" applyBorder="1" applyAlignment="1">
      <alignment vertical="center" wrapText="1"/>
    </xf>
    <xf numFmtId="0" fontId="1" fillId="3" borderId="35" xfId="0" applyFont="1" applyFill="1" applyBorder="1" applyAlignment="1">
      <alignment vertical="center" wrapText="1"/>
    </xf>
    <xf numFmtId="0" fontId="1" fillId="3" borderId="36" xfId="0" applyFont="1" applyFill="1" applyBorder="1" applyAlignment="1">
      <alignment vertical="center" wrapText="1"/>
    </xf>
    <xf numFmtId="0" fontId="1" fillId="3" borderId="6" xfId="0" applyFont="1" applyFill="1" applyBorder="1" applyAlignment="1">
      <alignment vertical="center" wrapText="1"/>
    </xf>
    <xf numFmtId="0" fontId="4" fillId="0" borderId="5" xfId="0" applyFont="1" applyBorder="1" applyAlignment="1">
      <alignment vertical="center" wrapText="1"/>
    </xf>
    <xf numFmtId="0" fontId="2" fillId="0" borderId="6" xfId="0" applyFont="1" applyBorder="1" applyAlignment="1">
      <alignment vertical="center" wrapText="1"/>
    </xf>
    <xf numFmtId="14" fontId="2" fillId="0" borderId="6" xfId="0" applyNumberFormat="1" applyFont="1" applyBorder="1" applyAlignment="1">
      <alignment vertical="center" wrapText="1"/>
    </xf>
    <xf numFmtId="0" fontId="2" fillId="0" borderId="22" xfId="0" applyFont="1" applyBorder="1" applyAlignment="1">
      <alignment vertical="center" wrapText="1"/>
    </xf>
    <xf numFmtId="0" fontId="2" fillId="3" borderId="22" xfId="0" applyFont="1" applyFill="1" applyBorder="1" applyAlignment="1">
      <alignment vertical="center" wrapText="1"/>
    </xf>
    <xf numFmtId="9" fontId="4" fillId="0" borderId="0" xfId="2" applyFont="1"/>
    <xf numFmtId="164" fontId="4" fillId="0" borderId="6" xfId="1" applyNumberFormat="1" applyFont="1" applyBorder="1" applyAlignment="1">
      <alignment vertical="center" wrapText="1"/>
    </xf>
    <xf numFmtId="0" fontId="4" fillId="3" borderId="22" xfId="0" applyFont="1" applyFill="1" applyBorder="1" applyAlignment="1">
      <alignment vertical="center" wrapText="1"/>
    </xf>
    <xf numFmtId="10" fontId="4" fillId="0" borderId="6" xfId="2" applyNumberFormat="1" applyFont="1" applyBorder="1" applyAlignment="1">
      <alignment vertical="center" wrapText="1"/>
    </xf>
    <xf numFmtId="0" fontId="0" fillId="0" borderId="0" xfId="0" applyAlignment="1">
      <alignment vertical="center" wrapText="1"/>
    </xf>
    <xf numFmtId="10" fontId="0" fillId="0" borderId="0" xfId="0" applyNumberFormat="1" applyAlignment="1">
      <alignment horizontal="left"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4" fillId="2" borderId="0" xfId="0" applyFont="1" applyFill="1" applyBorder="1" applyAlignment="1">
      <alignment vertical="center" wrapText="1"/>
    </xf>
    <xf numFmtId="0" fontId="4" fillId="0" borderId="41" xfId="0" applyFont="1" applyBorder="1" applyAlignment="1">
      <alignment vertical="center" wrapText="1"/>
    </xf>
    <xf numFmtId="14" fontId="4" fillId="0" borderId="42" xfId="0" applyNumberFormat="1" applyFont="1" applyBorder="1" applyAlignment="1">
      <alignment vertical="center" wrapText="1"/>
    </xf>
    <xf numFmtId="0" fontId="4" fillId="2" borderId="22" xfId="0" applyFont="1" applyFill="1" applyBorder="1" applyAlignment="1">
      <alignment vertical="center" wrapText="1"/>
    </xf>
    <xf numFmtId="0" fontId="2" fillId="3" borderId="43" xfId="0" applyFont="1" applyFill="1" applyBorder="1" applyAlignment="1">
      <alignment vertical="center" wrapText="1"/>
    </xf>
    <xf numFmtId="0" fontId="7" fillId="0" borderId="0" xfId="3" applyFont="1" applyAlignment="1">
      <alignment horizontal="justify" vertical="center"/>
    </xf>
    <xf numFmtId="0" fontId="4" fillId="0" borderId="0" xfId="0" applyFont="1" applyBorder="1"/>
    <xf numFmtId="0" fontId="7" fillId="0" borderId="0" xfId="3" applyFont="1" applyBorder="1" applyAlignment="1">
      <alignment horizontal="justify" vertical="center"/>
    </xf>
    <xf numFmtId="9" fontId="4" fillId="0" borderId="0" xfId="0" applyNumberFormat="1" applyFont="1" applyBorder="1" applyAlignment="1">
      <alignment vertical="center" wrapText="1"/>
    </xf>
    <xf numFmtId="0" fontId="4" fillId="0" borderId="44" xfId="0" applyFont="1" applyBorder="1" applyAlignment="1">
      <alignment wrapText="1"/>
    </xf>
    <xf numFmtId="0" fontId="4" fillId="0" borderId="45" xfId="0" applyFont="1" applyBorder="1" applyAlignment="1">
      <alignment wrapText="1"/>
    </xf>
    <xf numFmtId="0" fontId="4" fillId="0" borderId="46" xfId="0" applyFont="1" applyBorder="1"/>
    <xf numFmtId="0" fontId="4" fillId="0" borderId="47" xfId="0" applyFont="1" applyBorder="1" applyAlignment="1">
      <alignment wrapText="1"/>
    </xf>
    <xf numFmtId="0" fontId="4" fillId="0" borderId="0" xfId="0" applyFont="1" applyBorder="1" applyAlignment="1">
      <alignment wrapText="1"/>
    </xf>
    <xf numFmtId="0" fontId="4" fillId="0" borderId="48" xfId="0" applyFont="1" applyBorder="1"/>
    <xf numFmtId="0" fontId="4" fillId="2" borderId="5" xfId="3" applyFont="1" applyFill="1" applyBorder="1" applyAlignment="1">
      <alignment horizontal="center" vertical="center" wrapText="1"/>
    </xf>
    <xf numFmtId="0" fontId="1" fillId="0" borderId="49" xfId="0" applyFont="1" applyBorder="1" applyAlignment="1">
      <alignment wrapText="1"/>
    </xf>
    <xf numFmtId="0" fontId="1" fillId="0" borderId="50" xfId="0" applyFont="1" applyBorder="1" applyAlignment="1">
      <alignment wrapText="1"/>
    </xf>
    <xf numFmtId="0" fontId="4" fillId="0" borderId="51" xfId="0" applyFont="1" applyBorder="1"/>
    <xf numFmtId="0" fontId="4" fillId="0" borderId="41" xfId="0" applyFont="1" applyFill="1" applyBorder="1" applyAlignment="1">
      <alignment vertical="center" wrapText="1"/>
    </xf>
    <xf numFmtId="0" fontId="4" fillId="2" borderId="22" xfId="3" applyFont="1" applyFill="1" applyBorder="1" applyAlignment="1">
      <alignment vertical="center" wrapText="1"/>
    </xf>
    <xf numFmtId="0" fontId="10" fillId="0" borderId="0" xfId="0" applyFont="1"/>
    <xf numFmtId="0" fontId="4" fillId="0" borderId="6" xfId="0" applyFont="1" applyBorder="1" applyAlignment="1">
      <alignment vertical="center" wrapText="1"/>
    </xf>
    <xf numFmtId="9" fontId="4" fillId="0" borderId="5" xfId="0" applyNumberFormat="1" applyFont="1" applyBorder="1" applyAlignment="1">
      <alignment vertical="center" wrapText="1"/>
    </xf>
    <xf numFmtId="0" fontId="7" fillId="0" borderId="6" xfId="3" applyFont="1" applyBorder="1" applyAlignment="1">
      <alignment vertical="center" wrapText="1"/>
    </xf>
    <xf numFmtId="0" fontId="4" fillId="0" borderId="0" xfId="0" applyFont="1" applyFill="1" applyBorder="1" applyAlignment="1">
      <alignment vertical="center"/>
    </xf>
    <xf numFmtId="2" fontId="4" fillId="4" borderId="6" xfId="0" applyNumberFormat="1" applyFont="1" applyFill="1" applyBorder="1" applyAlignment="1">
      <alignment horizontal="left" vertical="center" wrapText="1"/>
    </xf>
    <xf numFmtId="0" fontId="11" fillId="0" borderId="0" xfId="0" applyFont="1"/>
    <xf numFmtId="0" fontId="4" fillId="0" borderId="8" xfId="0" applyFont="1" applyBorder="1" applyAlignment="1">
      <alignment horizontal="left" vertical="center" wrapText="1"/>
    </xf>
    <xf numFmtId="0" fontId="4" fillId="0" borderId="5" xfId="0" applyFont="1" applyBorder="1" applyAlignment="1">
      <alignment horizontal="lef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Alignment="1">
      <alignment horizontal="center" vertical="center" wrapText="1"/>
    </xf>
    <xf numFmtId="0" fontId="4" fillId="6" borderId="33" xfId="0" applyFont="1" applyFill="1" applyBorder="1" applyAlignment="1">
      <alignment vertical="center" wrapText="1"/>
    </xf>
    <xf numFmtId="0" fontId="4" fillId="6" borderId="32" xfId="0" applyFont="1" applyFill="1" applyBorder="1" applyAlignment="1">
      <alignment vertical="center" wrapText="1"/>
    </xf>
    <xf numFmtId="0" fontId="4" fillId="6" borderId="31" xfId="0" applyFont="1" applyFill="1" applyBorder="1" applyAlignment="1">
      <alignment vertical="center" wrapText="1"/>
    </xf>
    <xf numFmtId="0" fontId="4" fillId="3" borderId="30"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1" fillId="3" borderId="21" xfId="0" applyFont="1" applyFill="1" applyBorder="1" applyAlignment="1">
      <alignment horizontal="left" vertical="center" wrapText="1"/>
    </xf>
    <xf numFmtId="0" fontId="1" fillId="3" borderId="5" xfId="0" applyFont="1" applyFill="1" applyBorder="1" applyAlignment="1">
      <alignment horizontal="left" vertical="center" wrapText="1"/>
    </xf>
    <xf numFmtId="0" fontId="4" fillId="3" borderId="21"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4" xfId="0" applyFont="1" applyBorder="1" applyAlignment="1">
      <alignment horizontal="center" vertical="center" wrapText="1"/>
    </xf>
    <xf numFmtId="0" fontId="4" fillId="3" borderId="9"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1" fillId="3" borderId="0" xfId="0" applyFont="1" applyFill="1" applyBorder="1" applyAlignment="1">
      <alignment horizontal="center" vertical="center" wrapText="1"/>
    </xf>
    <xf numFmtId="0" fontId="1" fillId="2" borderId="21" xfId="0" applyFont="1" applyFill="1" applyBorder="1" applyAlignment="1">
      <alignment vertical="center" wrapText="1"/>
    </xf>
    <xf numFmtId="0" fontId="1" fillId="2" borderId="5" xfId="0" applyFont="1" applyFill="1" applyBorder="1" applyAlignment="1">
      <alignment vertical="center" wrapText="1"/>
    </xf>
    <xf numFmtId="0" fontId="4" fillId="0" borderId="23" xfId="0" applyFont="1" applyBorder="1" applyAlignment="1">
      <alignment vertical="center" wrapText="1"/>
    </xf>
    <xf numFmtId="0" fontId="4" fillId="0" borderId="37" xfId="0" applyFont="1" applyBorder="1" applyAlignment="1">
      <alignment vertical="center" wrapText="1"/>
    </xf>
    <xf numFmtId="0" fontId="4" fillId="0" borderId="22" xfId="0" applyFont="1" applyBorder="1" applyAlignment="1">
      <alignment vertical="center" wrapText="1"/>
    </xf>
    <xf numFmtId="0" fontId="1" fillId="2" borderId="40" xfId="0" applyFont="1" applyFill="1" applyBorder="1" applyAlignment="1">
      <alignment vertical="center" wrapText="1"/>
    </xf>
    <xf numFmtId="0" fontId="1" fillId="2" borderId="39" xfId="0" applyFont="1" applyFill="1" applyBorder="1" applyAlignment="1">
      <alignment vertical="center" wrapText="1"/>
    </xf>
    <xf numFmtId="0" fontId="1" fillId="2" borderId="38" xfId="0" applyFont="1" applyFill="1" applyBorder="1" applyAlignment="1">
      <alignment vertical="center" wrapText="1"/>
    </xf>
    <xf numFmtId="0" fontId="4" fillId="2" borderId="40" xfId="3" applyFont="1" applyFill="1" applyBorder="1" applyAlignment="1">
      <alignment vertical="center" wrapText="1"/>
    </xf>
    <xf numFmtId="0" fontId="4" fillId="2" borderId="39" xfId="3" applyFont="1" applyFill="1" applyBorder="1" applyAlignment="1">
      <alignment vertical="center" wrapText="1"/>
    </xf>
    <xf numFmtId="0" fontId="4" fillId="2" borderId="38" xfId="3" applyFont="1" applyFill="1" applyBorder="1" applyAlignment="1">
      <alignment vertical="center" wrapText="1"/>
    </xf>
    <xf numFmtId="0" fontId="4" fillId="0" borderId="0" xfId="0" applyFont="1" applyBorder="1" applyAlignment="1">
      <alignment vertical="center" wrapText="1"/>
    </xf>
    <xf numFmtId="1" fontId="4" fillId="0" borderId="6" xfId="0" applyNumberFormat="1" applyFont="1" applyFill="1" applyBorder="1" applyAlignment="1">
      <alignment vertical="center" wrapText="1"/>
    </xf>
    <xf numFmtId="0" fontId="4" fillId="0" borderId="6" xfId="0" applyFont="1" applyFill="1" applyBorder="1" applyAlignment="1">
      <alignment horizontal="center" vertical="center" wrapText="1"/>
    </xf>
    <xf numFmtId="169" fontId="4" fillId="4" borderId="6" xfId="0" applyNumberFormat="1" applyFont="1" applyFill="1" applyBorder="1" applyAlignment="1">
      <alignment horizontal="center" vertical="center" wrapText="1"/>
    </xf>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abSelected="1" zoomScale="70" zoomScaleNormal="70" workbookViewId="0">
      <selection activeCell="L11" sqref="L11"/>
    </sheetView>
  </sheetViews>
  <sheetFormatPr defaultColWidth="14.5" defaultRowHeight="14.25" x14ac:dyDescent="0.2"/>
  <cols>
    <col min="1" max="1" width="63.5" style="16" bestFit="1" customWidth="1"/>
    <col min="2" max="16384" width="14.5" style="16"/>
  </cols>
  <sheetData>
    <row r="1" spans="1:12" ht="15.75" thickTop="1" thickBot="1" x14ac:dyDescent="0.25">
      <c r="A1" s="90" t="s">
        <v>53</v>
      </c>
      <c r="B1" s="7" t="s">
        <v>0</v>
      </c>
      <c r="C1" s="7" t="s">
        <v>1</v>
      </c>
      <c r="D1" s="7" t="s">
        <v>2</v>
      </c>
      <c r="E1" s="8"/>
      <c r="F1" s="8"/>
      <c r="G1" s="9"/>
      <c r="H1" s="9"/>
      <c r="I1" s="7" t="s">
        <v>3</v>
      </c>
      <c r="J1" s="7" t="s">
        <v>4</v>
      </c>
      <c r="L1" s="16" t="s">
        <v>57</v>
      </c>
    </row>
    <row r="2" spans="1:12" ht="15.75" thickTop="1" thickBot="1" x14ac:dyDescent="0.25">
      <c r="A2" s="91"/>
      <c r="B2" s="10">
        <v>43110</v>
      </c>
      <c r="C2" s="11" t="s">
        <v>46</v>
      </c>
      <c r="D2" s="11" t="s">
        <v>44</v>
      </c>
      <c r="E2" s="11"/>
      <c r="F2" s="11"/>
      <c r="G2" s="11"/>
      <c r="H2" s="11"/>
      <c r="I2" s="14" t="s">
        <v>45</v>
      </c>
      <c r="J2" s="11"/>
      <c r="L2" s="16" t="s">
        <v>96</v>
      </c>
    </row>
    <row r="3" spans="1:12" ht="15" customHeight="1" thickTop="1" x14ac:dyDescent="0.2">
      <c r="A3" s="88"/>
      <c r="B3" s="93" t="s">
        <v>98</v>
      </c>
      <c r="C3" s="93" t="s">
        <v>19</v>
      </c>
      <c r="D3" s="93" t="s">
        <v>97</v>
      </c>
      <c r="E3" s="93" t="s">
        <v>15</v>
      </c>
      <c r="F3" s="93" t="s">
        <v>99</v>
      </c>
      <c r="G3" s="93" t="s">
        <v>100</v>
      </c>
      <c r="H3" s="93" t="s">
        <v>21</v>
      </c>
      <c r="I3" s="95" t="s">
        <v>5</v>
      </c>
      <c r="J3" s="95" t="s">
        <v>393</v>
      </c>
    </row>
    <row r="4" spans="1:12" ht="15" thickBot="1" x14ac:dyDescent="0.25">
      <c r="A4" s="89"/>
      <c r="B4" s="94"/>
      <c r="C4" s="94"/>
      <c r="D4" s="94"/>
      <c r="E4" s="94"/>
      <c r="F4" s="94"/>
      <c r="G4" s="94"/>
      <c r="H4" s="94"/>
      <c r="I4" s="96"/>
      <c r="J4" s="96"/>
      <c r="K4" s="87"/>
    </row>
    <row r="5" spans="1:12" ht="15" thickBot="1" x14ac:dyDescent="0.25">
      <c r="A5" s="13" t="s">
        <v>47</v>
      </c>
      <c r="B5" s="14">
        <v>2074</v>
      </c>
      <c r="C5" s="14">
        <v>5951</v>
      </c>
      <c r="D5" s="14">
        <v>365</v>
      </c>
      <c r="E5" s="14">
        <v>56</v>
      </c>
      <c r="F5" s="14">
        <v>226</v>
      </c>
      <c r="G5" s="14">
        <v>881</v>
      </c>
      <c r="H5" s="14">
        <v>13488</v>
      </c>
      <c r="I5" s="15">
        <f>SUM(B5:H5)</f>
        <v>23041</v>
      </c>
      <c r="J5" s="86">
        <f>(I5-K5)/K5</f>
        <v>-3.225670964761225E-2</v>
      </c>
      <c r="K5" s="87">
        <v>23809</v>
      </c>
    </row>
    <row r="6" spans="1:12" ht="15" thickBot="1" x14ac:dyDescent="0.25">
      <c r="A6" s="13" t="s">
        <v>48</v>
      </c>
      <c r="B6" s="14">
        <v>672</v>
      </c>
      <c r="C6" s="14">
        <v>2708</v>
      </c>
      <c r="D6" s="14">
        <v>287</v>
      </c>
      <c r="E6" s="14">
        <v>37</v>
      </c>
      <c r="F6" s="14">
        <v>150</v>
      </c>
      <c r="G6" s="14">
        <v>306</v>
      </c>
      <c r="H6" s="14">
        <v>7210</v>
      </c>
      <c r="I6" s="15">
        <f t="shared" ref="I6:I15" si="0">SUM(B6:H6)</f>
        <v>11370</v>
      </c>
      <c r="J6" s="86">
        <f t="shared" ref="J6:J15" si="1">(I6-K6)/K6</f>
        <v>-5.6353224333969623E-2</v>
      </c>
      <c r="K6" s="87">
        <v>12049</v>
      </c>
    </row>
    <row r="7" spans="1:12" ht="15" thickBot="1" x14ac:dyDescent="0.25">
      <c r="A7" s="13" t="s">
        <v>183</v>
      </c>
      <c r="B7" s="14">
        <v>171</v>
      </c>
      <c r="C7" s="14">
        <v>987</v>
      </c>
      <c r="D7" s="14">
        <v>31</v>
      </c>
      <c r="E7" s="14">
        <v>8</v>
      </c>
      <c r="F7" s="14">
        <v>25</v>
      </c>
      <c r="G7" s="14">
        <v>628</v>
      </c>
      <c r="H7" s="14">
        <v>1839</v>
      </c>
      <c r="I7" s="15">
        <f t="shared" si="0"/>
        <v>3689</v>
      </c>
      <c r="J7" s="86">
        <f t="shared" si="1"/>
        <v>-1.1521972132904609E-2</v>
      </c>
      <c r="K7" s="87">
        <v>3732</v>
      </c>
    </row>
    <row r="8" spans="1:12" ht="15" thickBot="1" x14ac:dyDescent="0.25">
      <c r="A8" s="13" t="s">
        <v>49</v>
      </c>
      <c r="B8" s="14">
        <v>8</v>
      </c>
      <c r="C8" s="14">
        <v>13</v>
      </c>
      <c r="D8" s="14">
        <v>5</v>
      </c>
      <c r="E8" s="14">
        <v>0</v>
      </c>
      <c r="F8" s="14">
        <v>9</v>
      </c>
      <c r="G8" s="14">
        <v>7</v>
      </c>
      <c r="H8" s="14">
        <v>29</v>
      </c>
      <c r="I8" s="15">
        <f t="shared" si="0"/>
        <v>71</v>
      </c>
      <c r="J8" s="86">
        <f t="shared" si="1"/>
        <v>-0.30392156862745096</v>
      </c>
      <c r="K8" s="87">
        <v>102</v>
      </c>
    </row>
    <row r="9" spans="1:12" ht="15" thickBot="1" x14ac:dyDescent="0.25">
      <c r="A9" s="13" t="s">
        <v>40</v>
      </c>
      <c r="B9" s="14">
        <v>790</v>
      </c>
      <c r="C9" s="14">
        <v>2377</v>
      </c>
      <c r="D9" s="14">
        <v>456</v>
      </c>
      <c r="E9" s="14">
        <v>30</v>
      </c>
      <c r="F9" s="14">
        <v>488</v>
      </c>
      <c r="G9" s="14">
        <v>407</v>
      </c>
      <c r="H9" s="14">
        <v>4572</v>
      </c>
      <c r="I9" s="15">
        <f t="shared" si="0"/>
        <v>9120</v>
      </c>
      <c r="J9" s="86">
        <f t="shared" si="1"/>
        <v>-0.12307692307692308</v>
      </c>
      <c r="K9" s="87">
        <v>10400</v>
      </c>
    </row>
    <row r="10" spans="1:12" ht="15" thickBot="1" x14ac:dyDescent="0.25">
      <c r="A10" s="13" t="s">
        <v>50</v>
      </c>
      <c r="B10" s="14">
        <v>2008</v>
      </c>
      <c r="C10" s="14">
        <v>4514</v>
      </c>
      <c r="D10" s="14">
        <v>281</v>
      </c>
      <c r="E10" s="14">
        <v>51</v>
      </c>
      <c r="F10" s="14">
        <v>157</v>
      </c>
      <c r="G10" s="14">
        <v>422</v>
      </c>
      <c r="H10" s="14">
        <v>10798</v>
      </c>
      <c r="I10" s="15">
        <f t="shared" si="0"/>
        <v>18231</v>
      </c>
      <c r="J10" s="86">
        <f t="shared" si="1"/>
        <v>-3.0833023231088195E-2</v>
      </c>
      <c r="K10" s="87">
        <v>18811</v>
      </c>
    </row>
    <row r="11" spans="1:12" ht="15" thickBot="1" x14ac:dyDescent="0.25">
      <c r="A11" s="13" t="s">
        <v>41</v>
      </c>
      <c r="B11" s="14">
        <v>167</v>
      </c>
      <c r="C11" s="14">
        <v>608</v>
      </c>
      <c r="D11" s="14">
        <v>272</v>
      </c>
      <c r="E11" s="14">
        <v>28</v>
      </c>
      <c r="F11" s="14">
        <v>160</v>
      </c>
      <c r="G11" s="14">
        <v>141</v>
      </c>
      <c r="H11" s="14">
        <v>945</v>
      </c>
      <c r="I11" s="15">
        <f t="shared" si="0"/>
        <v>2321</v>
      </c>
      <c r="J11" s="86">
        <f t="shared" si="1"/>
        <v>-0.21188455008488966</v>
      </c>
      <c r="K11" s="87">
        <v>2945</v>
      </c>
    </row>
    <row r="12" spans="1:12" ht="15" thickBot="1" x14ac:dyDescent="0.25">
      <c r="A12" s="13" t="s">
        <v>39</v>
      </c>
      <c r="B12" s="14">
        <v>80</v>
      </c>
      <c r="C12" s="14">
        <v>327</v>
      </c>
      <c r="D12" s="14">
        <v>21</v>
      </c>
      <c r="E12" s="14">
        <v>2</v>
      </c>
      <c r="F12" s="14">
        <v>127</v>
      </c>
      <c r="G12" s="14">
        <v>88</v>
      </c>
      <c r="H12" s="14">
        <v>405</v>
      </c>
      <c r="I12" s="15">
        <f>SUM(B12:H12)</f>
        <v>1050</v>
      </c>
      <c r="J12" s="86">
        <f t="shared" si="1"/>
        <v>-0.13934426229508196</v>
      </c>
      <c r="K12" s="87">
        <v>1220</v>
      </c>
    </row>
    <row r="13" spans="1:12" ht="15" thickBot="1" x14ac:dyDescent="0.25">
      <c r="A13" s="13" t="s">
        <v>42</v>
      </c>
      <c r="B13" s="14">
        <v>145</v>
      </c>
      <c r="C13" s="14">
        <v>419</v>
      </c>
      <c r="D13" s="14">
        <v>26</v>
      </c>
      <c r="E13" s="14">
        <v>14</v>
      </c>
      <c r="F13" s="14">
        <v>40</v>
      </c>
      <c r="G13" s="14">
        <v>82</v>
      </c>
      <c r="H13" s="14">
        <v>673</v>
      </c>
      <c r="I13" s="15">
        <f t="shared" si="0"/>
        <v>1399</v>
      </c>
      <c r="J13" s="86">
        <f t="shared" si="1"/>
        <v>-2.3726448011165389E-2</v>
      </c>
      <c r="K13" s="87">
        <v>1433</v>
      </c>
    </row>
    <row r="14" spans="1:12" ht="15" thickBot="1" x14ac:dyDescent="0.25">
      <c r="A14" s="13" t="s">
        <v>43</v>
      </c>
      <c r="B14" s="14">
        <v>0</v>
      </c>
      <c r="C14" s="14">
        <v>108</v>
      </c>
      <c r="D14" s="14">
        <v>2</v>
      </c>
      <c r="E14" s="14">
        <v>0</v>
      </c>
      <c r="F14" s="14">
        <v>33</v>
      </c>
      <c r="G14" s="14">
        <v>26</v>
      </c>
      <c r="H14" s="14">
        <v>0</v>
      </c>
      <c r="I14" s="15">
        <f t="shared" si="0"/>
        <v>169</v>
      </c>
      <c r="J14" s="86">
        <f t="shared" si="1"/>
        <v>-0.69104204753199272</v>
      </c>
      <c r="K14" s="87">
        <v>547</v>
      </c>
    </row>
    <row r="15" spans="1:12" ht="15" thickBot="1" x14ac:dyDescent="0.25">
      <c r="A15" s="13" t="s">
        <v>51</v>
      </c>
      <c r="B15" s="14">
        <v>0</v>
      </c>
      <c r="C15" s="14">
        <v>0</v>
      </c>
      <c r="D15" s="14">
        <v>0</v>
      </c>
      <c r="E15" s="14">
        <v>0</v>
      </c>
      <c r="F15" s="14">
        <v>0</v>
      </c>
      <c r="G15" s="14">
        <v>1</v>
      </c>
      <c r="H15" s="14">
        <v>0</v>
      </c>
      <c r="I15" s="15">
        <f t="shared" si="0"/>
        <v>1</v>
      </c>
      <c r="J15" s="86">
        <f t="shared" si="1"/>
        <v>0</v>
      </c>
      <c r="K15" s="87">
        <v>1</v>
      </c>
    </row>
    <row r="16" spans="1:12" ht="15" thickBot="1" x14ac:dyDescent="0.25">
      <c r="A16" s="13" t="s">
        <v>70</v>
      </c>
      <c r="B16" s="14"/>
      <c r="C16" s="14"/>
      <c r="D16" s="14"/>
      <c r="E16" s="14"/>
      <c r="F16" s="14"/>
      <c r="G16" s="14"/>
      <c r="H16" s="14"/>
      <c r="I16" s="15"/>
      <c r="J16" s="15"/>
      <c r="K16" s="87"/>
    </row>
    <row r="17" spans="1:11" x14ac:dyDescent="0.2">
      <c r="K17" s="87"/>
    </row>
    <row r="19" spans="1:11" ht="92.1" customHeight="1" x14ac:dyDescent="0.2">
      <c r="A19" s="92" t="s">
        <v>6</v>
      </c>
      <c r="B19" s="92"/>
      <c r="C19" s="92"/>
      <c r="D19" s="92"/>
      <c r="E19" s="92"/>
      <c r="F19" s="92"/>
      <c r="G19" s="92"/>
      <c r="H19" s="92"/>
      <c r="I19" s="92"/>
      <c r="J19" s="92"/>
    </row>
    <row r="20" spans="1:11" x14ac:dyDescent="0.2">
      <c r="A20" s="16" t="s">
        <v>101</v>
      </c>
      <c r="B20" s="16" t="s">
        <v>103</v>
      </c>
      <c r="C20" s="16" t="s">
        <v>104</v>
      </c>
    </row>
    <row r="21" spans="1:11" x14ac:dyDescent="0.2">
      <c r="A21" s="16" t="s">
        <v>75</v>
      </c>
      <c r="B21" s="16" t="s">
        <v>102</v>
      </c>
      <c r="C21" s="16" t="s">
        <v>108</v>
      </c>
    </row>
    <row r="22" spans="1:11" x14ac:dyDescent="0.2">
      <c r="A22" s="16" t="s">
        <v>72</v>
      </c>
      <c r="B22" s="16" t="s">
        <v>77</v>
      </c>
      <c r="C22" s="16" t="s">
        <v>105</v>
      </c>
    </row>
    <row r="23" spans="1:11" x14ac:dyDescent="0.2">
      <c r="A23" s="24" t="s">
        <v>81</v>
      </c>
      <c r="B23" s="16" t="s">
        <v>77</v>
      </c>
      <c r="C23" s="16" t="s">
        <v>105</v>
      </c>
    </row>
    <row r="24" spans="1:11" x14ac:dyDescent="0.2">
      <c r="A24" s="24" t="s">
        <v>79</v>
      </c>
      <c r="B24" s="16" t="s">
        <v>77</v>
      </c>
      <c r="C24" s="16" t="s">
        <v>105</v>
      </c>
    </row>
    <row r="25" spans="1:11" x14ac:dyDescent="0.2">
      <c r="A25" s="24" t="s">
        <v>80</v>
      </c>
      <c r="B25" s="16" t="s">
        <v>77</v>
      </c>
      <c r="C25" s="16" t="s">
        <v>105</v>
      </c>
    </row>
    <row r="26" spans="1:11" x14ac:dyDescent="0.2">
      <c r="A26" s="16" t="s">
        <v>85</v>
      </c>
      <c r="B26" s="16" t="s">
        <v>77</v>
      </c>
      <c r="C26" s="16" t="s">
        <v>105</v>
      </c>
    </row>
    <row r="27" spans="1:11" x14ac:dyDescent="0.2">
      <c r="A27" s="24" t="s">
        <v>82</v>
      </c>
      <c r="B27" s="16" t="s">
        <v>77</v>
      </c>
      <c r="C27" s="16" t="s">
        <v>105</v>
      </c>
    </row>
    <row r="28" spans="1:11" x14ac:dyDescent="0.2">
      <c r="A28" s="24" t="s">
        <v>83</v>
      </c>
      <c r="B28" s="16" t="s">
        <v>77</v>
      </c>
      <c r="C28" s="16" t="s">
        <v>105</v>
      </c>
    </row>
    <row r="29" spans="1:11" x14ac:dyDescent="0.2">
      <c r="A29" s="24" t="s">
        <v>84</v>
      </c>
      <c r="B29" s="16" t="s">
        <v>77</v>
      </c>
      <c r="C29" s="16" t="s">
        <v>105</v>
      </c>
    </row>
    <row r="30" spans="1:11" x14ac:dyDescent="0.2">
      <c r="A30" s="16" t="s">
        <v>107</v>
      </c>
      <c r="B30" s="16" t="s">
        <v>77</v>
      </c>
      <c r="C30" s="16" t="s">
        <v>106</v>
      </c>
    </row>
    <row r="31" spans="1:11" x14ac:dyDescent="0.2">
      <c r="A31" s="16" t="s">
        <v>91</v>
      </c>
      <c r="B31" s="16" t="s">
        <v>77</v>
      </c>
      <c r="C31" s="16" t="s">
        <v>106</v>
      </c>
    </row>
    <row r="32" spans="1:11" x14ac:dyDescent="0.2">
      <c r="A32" s="16" t="s">
        <v>92</v>
      </c>
      <c r="B32" s="16" t="s">
        <v>77</v>
      </c>
      <c r="C32" s="16" t="s">
        <v>106</v>
      </c>
    </row>
    <row r="33" spans="1:3" x14ac:dyDescent="0.2">
      <c r="A33" s="16" t="s">
        <v>93</v>
      </c>
      <c r="B33" s="16" t="s">
        <v>77</v>
      </c>
      <c r="C33" s="16" t="s">
        <v>106</v>
      </c>
    </row>
    <row r="34" spans="1:3" x14ac:dyDescent="0.2">
      <c r="A34" s="16" t="s">
        <v>94</v>
      </c>
      <c r="B34" s="16" t="s">
        <v>77</v>
      </c>
      <c r="C34" s="16" t="s">
        <v>106</v>
      </c>
    </row>
    <row r="35" spans="1:3" x14ac:dyDescent="0.2">
      <c r="A35" s="16" t="s">
        <v>95</v>
      </c>
      <c r="B35" s="16" t="s">
        <v>77</v>
      </c>
      <c r="C35" s="16" t="s">
        <v>106</v>
      </c>
    </row>
    <row r="36" spans="1:3" x14ac:dyDescent="0.2">
      <c r="A36" s="16" t="s">
        <v>144</v>
      </c>
      <c r="B36" s="16" t="s">
        <v>77</v>
      </c>
      <c r="C36" s="16" t="s">
        <v>106</v>
      </c>
    </row>
    <row r="37" spans="1:3" x14ac:dyDescent="0.2">
      <c r="A37" s="16" t="s">
        <v>145</v>
      </c>
      <c r="B37" s="16" t="s">
        <v>77</v>
      </c>
      <c r="C37" s="16" t="s">
        <v>106</v>
      </c>
    </row>
    <row r="38" spans="1:3" x14ac:dyDescent="0.2">
      <c r="A38" s="16" t="s">
        <v>146</v>
      </c>
      <c r="B38" s="16" t="s">
        <v>77</v>
      </c>
      <c r="C38" s="16" t="s">
        <v>106</v>
      </c>
    </row>
    <row r="39" spans="1:3" x14ac:dyDescent="0.2">
      <c r="A39" s="16" t="s">
        <v>147</v>
      </c>
      <c r="B39" s="16" t="s">
        <v>77</v>
      </c>
      <c r="C39" s="16" t="s">
        <v>106</v>
      </c>
    </row>
  </sheetData>
  <mergeCells count="12">
    <mergeCell ref="A3:A4"/>
    <mergeCell ref="A1:A2"/>
    <mergeCell ref="A19:J19"/>
    <mergeCell ref="F3:F4"/>
    <mergeCell ref="D3:D4"/>
    <mergeCell ref="H3:H4"/>
    <mergeCell ref="J3:J4"/>
    <mergeCell ref="I3:I4"/>
    <mergeCell ref="G3:G4"/>
    <mergeCell ref="E3:E4"/>
    <mergeCell ref="C3:C4"/>
    <mergeCell ref="B3:B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60" zoomScaleNormal="60" workbookViewId="0">
      <selection activeCell="E27" sqref="E27"/>
    </sheetView>
  </sheetViews>
  <sheetFormatPr defaultColWidth="11" defaultRowHeight="14.25" x14ac:dyDescent="0.2"/>
  <cols>
    <col min="1" max="1" width="33.625" style="16" customWidth="1"/>
    <col min="2" max="11" width="20.125" style="16" customWidth="1"/>
    <col min="12" max="12" width="20.5" style="16" customWidth="1"/>
    <col min="13" max="16384" width="11" style="16"/>
  </cols>
  <sheetData>
    <row r="1" spans="1:12" ht="29.25" thickBot="1" x14ac:dyDescent="0.25">
      <c r="A1" s="119" t="s">
        <v>275</v>
      </c>
      <c r="B1" s="119"/>
      <c r="C1" s="51" t="s">
        <v>0</v>
      </c>
      <c r="D1" s="51" t="s">
        <v>1</v>
      </c>
      <c r="E1" s="54" t="s">
        <v>274</v>
      </c>
      <c r="F1" s="16" t="s">
        <v>370</v>
      </c>
      <c r="I1" s="16" t="s">
        <v>371</v>
      </c>
    </row>
    <row r="2" spans="1:12" ht="15" thickBot="1" x14ac:dyDescent="0.25">
      <c r="A2" s="120"/>
      <c r="B2" s="120"/>
      <c r="C2" s="49">
        <v>43110</v>
      </c>
      <c r="D2" s="48" t="s">
        <v>46</v>
      </c>
      <c r="E2" s="48"/>
    </row>
    <row r="3" spans="1:12" ht="29.25" thickBot="1" x14ac:dyDescent="0.25">
      <c r="A3" s="47"/>
      <c r="B3" s="46" t="s">
        <v>273</v>
      </c>
      <c r="C3" s="46" t="s">
        <v>268</v>
      </c>
      <c r="D3" s="46" t="s">
        <v>272</v>
      </c>
      <c r="E3" s="46" t="s">
        <v>268</v>
      </c>
      <c r="F3" s="46" t="s">
        <v>271</v>
      </c>
      <c r="G3" s="46" t="s">
        <v>268</v>
      </c>
      <c r="H3" s="46" t="s">
        <v>270</v>
      </c>
      <c r="I3" s="46" t="s">
        <v>268</v>
      </c>
      <c r="J3" s="46" t="s">
        <v>269</v>
      </c>
      <c r="K3" s="46" t="s">
        <v>268</v>
      </c>
      <c r="L3" s="46" t="s">
        <v>267</v>
      </c>
    </row>
    <row r="4" spans="1:12" ht="15" thickBot="1" x14ac:dyDescent="0.25">
      <c r="A4" s="13" t="s">
        <v>47</v>
      </c>
      <c r="B4" s="53">
        <v>25137</v>
      </c>
      <c r="C4" s="53"/>
      <c r="D4" s="53">
        <v>9285</v>
      </c>
      <c r="E4" s="53"/>
      <c r="F4" s="53">
        <v>251509</v>
      </c>
      <c r="G4" s="53"/>
      <c r="H4" s="53">
        <v>23</v>
      </c>
      <c r="I4" s="53"/>
      <c r="J4" s="53">
        <v>16</v>
      </c>
      <c r="K4" s="53"/>
      <c r="L4" s="53">
        <v>13019</v>
      </c>
    </row>
    <row r="5" spans="1:12" ht="15" thickBot="1" x14ac:dyDescent="0.25">
      <c r="A5" s="13" t="s">
        <v>48</v>
      </c>
      <c r="B5" s="53">
        <v>13144</v>
      </c>
      <c r="C5" s="53"/>
      <c r="D5" s="53">
        <v>2082</v>
      </c>
      <c r="E5" s="53"/>
      <c r="F5" s="53">
        <v>96838</v>
      </c>
      <c r="G5" s="53"/>
      <c r="H5" s="53">
        <v>13</v>
      </c>
      <c r="I5" s="53"/>
      <c r="J5" s="53">
        <v>5</v>
      </c>
      <c r="K5" s="53"/>
      <c r="L5" s="53">
        <v>1325</v>
      </c>
    </row>
    <row r="6" spans="1:12" ht="15" thickBot="1" x14ac:dyDescent="0.25">
      <c r="A6" s="13" t="s">
        <v>183</v>
      </c>
      <c r="B6" s="53">
        <v>3980</v>
      </c>
      <c r="C6" s="53"/>
      <c r="D6" s="53">
        <v>1605</v>
      </c>
      <c r="E6" s="53"/>
      <c r="F6" s="53">
        <v>122905</v>
      </c>
      <c r="G6" s="53"/>
      <c r="H6" s="53">
        <v>12</v>
      </c>
      <c r="I6" s="53"/>
      <c r="J6" s="53">
        <v>5</v>
      </c>
      <c r="K6" s="53"/>
      <c r="L6" s="53">
        <v>2588</v>
      </c>
    </row>
    <row r="7" spans="1:12" ht="15" thickBot="1" x14ac:dyDescent="0.25">
      <c r="A7" s="13" t="s">
        <v>49</v>
      </c>
      <c r="B7" s="53">
        <v>108</v>
      </c>
      <c r="C7" s="53"/>
      <c r="D7" s="53">
        <v>269</v>
      </c>
      <c r="E7" s="53"/>
      <c r="F7" s="53">
        <v>567</v>
      </c>
      <c r="G7" s="53"/>
      <c r="H7" s="53">
        <v>0</v>
      </c>
      <c r="I7" s="53"/>
      <c r="J7" s="53">
        <v>0</v>
      </c>
      <c r="K7" s="53"/>
      <c r="L7" s="53">
        <v>217</v>
      </c>
    </row>
    <row r="8" spans="1:12" ht="15" thickBot="1" x14ac:dyDescent="0.25">
      <c r="A8" s="13" t="s">
        <v>40</v>
      </c>
      <c r="B8" s="53">
        <v>2389</v>
      </c>
      <c r="C8" s="53"/>
      <c r="D8" s="53">
        <v>3433</v>
      </c>
      <c r="E8" s="53"/>
      <c r="F8" s="53">
        <v>74322</v>
      </c>
      <c r="G8" s="53"/>
      <c r="H8" s="53">
        <v>1</v>
      </c>
      <c r="I8" s="53"/>
      <c r="J8" s="53">
        <v>1</v>
      </c>
      <c r="K8" s="53"/>
      <c r="L8" s="53">
        <v>6508</v>
      </c>
    </row>
    <row r="9" spans="1:12" ht="15" thickBot="1" x14ac:dyDescent="0.25">
      <c r="A9" s="13" t="s">
        <v>50</v>
      </c>
      <c r="B9" s="53">
        <v>7267</v>
      </c>
      <c r="C9" s="53"/>
      <c r="D9" s="53">
        <v>6264</v>
      </c>
      <c r="E9" s="53"/>
      <c r="F9" s="53">
        <v>131640</v>
      </c>
      <c r="G9" s="53"/>
      <c r="H9" s="53">
        <v>24</v>
      </c>
      <c r="I9" s="53"/>
      <c r="J9" s="53">
        <v>17</v>
      </c>
      <c r="K9" s="53"/>
      <c r="L9" s="53">
        <v>3303</v>
      </c>
    </row>
    <row r="10" spans="1:12" ht="15" thickBot="1" x14ac:dyDescent="0.25">
      <c r="A10" s="13" t="s">
        <v>41</v>
      </c>
      <c r="B10" s="53">
        <v>3070</v>
      </c>
      <c r="C10" s="53"/>
      <c r="D10" s="53">
        <v>3657</v>
      </c>
      <c r="E10" s="53"/>
      <c r="F10" s="53">
        <v>64125</v>
      </c>
      <c r="G10" s="53"/>
      <c r="H10" s="53">
        <v>11</v>
      </c>
      <c r="I10" s="53"/>
      <c r="J10" s="53">
        <v>1</v>
      </c>
      <c r="K10" s="53"/>
      <c r="L10" s="53">
        <v>2281</v>
      </c>
    </row>
    <row r="11" spans="1:12" ht="15" thickBot="1" x14ac:dyDescent="0.25">
      <c r="A11" s="13" t="s">
        <v>39</v>
      </c>
      <c r="B11" s="53">
        <v>1234</v>
      </c>
      <c r="C11" s="53"/>
      <c r="D11" s="53">
        <v>9701</v>
      </c>
      <c r="E11" s="53"/>
      <c r="F11" s="53">
        <v>101236</v>
      </c>
      <c r="G11" s="53"/>
      <c r="H11" s="53">
        <v>16</v>
      </c>
      <c r="I11" s="53"/>
      <c r="J11" s="53">
        <v>17</v>
      </c>
      <c r="K11" s="53"/>
      <c r="L11" s="53">
        <v>31061</v>
      </c>
    </row>
    <row r="12" spans="1:12" ht="15" thickBot="1" x14ac:dyDescent="0.25">
      <c r="A12" s="13" t="s">
        <v>42</v>
      </c>
      <c r="B12" s="53">
        <v>1446</v>
      </c>
      <c r="C12" s="53"/>
      <c r="D12" s="53">
        <v>5977</v>
      </c>
      <c r="E12" s="53"/>
      <c r="F12" s="53">
        <v>87045</v>
      </c>
      <c r="G12" s="53"/>
      <c r="H12" s="53">
        <v>17</v>
      </c>
      <c r="I12" s="53"/>
      <c r="J12" s="53">
        <v>9</v>
      </c>
      <c r="K12" s="53"/>
      <c r="L12" s="53">
        <v>5178</v>
      </c>
    </row>
    <row r="13" spans="1:12" ht="15" thickBot="1" x14ac:dyDescent="0.25">
      <c r="A13" s="13" t="s">
        <v>43</v>
      </c>
      <c r="B13" s="53">
        <v>548</v>
      </c>
      <c r="C13" s="53"/>
      <c r="D13" s="53">
        <v>20</v>
      </c>
      <c r="E13" s="53"/>
      <c r="F13" s="53">
        <v>1649</v>
      </c>
      <c r="G13" s="53"/>
      <c r="H13" s="53">
        <v>1</v>
      </c>
      <c r="I13" s="53"/>
      <c r="J13" s="53">
        <v>0</v>
      </c>
      <c r="K13" s="53"/>
      <c r="L13" s="53">
        <v>183</v>
      </c>
    </row>
    <row r="14" spans="1:12" ht="15" thickBot="1" x14ac:dyDescent="0.25">
      <c r="A14" s="13" t="s">
        <v>51</v>
      </c>
      <c r="B14" s="53">
        <v>1</v>
      </c>
      <c r="C14" s="53"/>
      <c r="D14" s="53">
        <v>10</v>
      </c>
      <c r="E14" s="53"/>
      <c r="F14" s="53">
        <v>3857</v>
      </c>
      <c r="G14" s="53"/>
      <c r="H14" s="53">
        <v>0</v>
      </c>
      <c r="I14" s="53"/>
      <c r="J14" s="53">
        <v>0</v>
      </c>
      <c r="K14" s="53"/>
      <c r="L14" s="53">
        <v>61</v>
      </c>
    </row>
    <row r="15" spans="1:12" ht="15" thickBot="1" x14ac:dyDescent="0.25">
      <c r="A15" s="13" t="s">
        <v>70</v>
      </c>
      <c r="B15" s="53"/>
      <c r="C15" s="53"/>
      <c r="D15" s="53"/>
      <c r="E15" s="53"/>
      <c r="F15" s="53"/>
      <c r="G15" s="53"/>
      <c r="H15" s="53"/>
      <c r="I15" s="53"/>
      <c r="J15" s="53"/>
      <c r="K15" s="53"/>
      <c r="L15" s="53"/>
    </row>
    <row r="17" spans="1:12" x14ac:dyDescent="0.2">
      <c r="B17" s="16" t="s">
        <v>266</v>
      </c>
      <c r="H17" s="16" t="s">
        <v>265</v>
      </c>
    </row>
    <row r="18" spans="1:12" x14ac:dyDescent="0.2">
      <c r="J18" s="16" t="s">
        <v>265</v>
      </c>
    </row>
    <row r="19" spans="1:12" x14ac:dyDescent="0.2">
      <c r="L19" s="16" t="s">
        <v>264</v>
      </c>
    </row>
    <row r="20" spans="1:12" x14ac:dyDescent="0.2">
      <c r="F20" s="16" t="s">
        <v>263</v>
      </c>
    </row>
    <row r="21" spans="1:12" x14ac:dyDescent="0.2">
      <c r="D21" s="16" t="s">
        <v>262</v>
      </c>
    </row>
    <row r="22" spans="1:12" x14ac:dyDescent="0.2">
      <c r="A22" s="16" t="s">
        <v>369</v>
      </c>
    </row>
  </sheetData>
  <mergeCells count="2">
    <mergeCell ref="A1:A2"/>
    <mergeCell ref="B1:B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70" zoomScaleNormal="70" workbookViewId="0">
      <selection activeCell="A25" sqref="A25"/>
    </sheetView>
  </sheetViews>
  <sheetFormatPr defaultColWidth="11" defaultRowHeight="14.25" x14ac:dyDescent="0.2"/>
  <cols>
    <col min="1" max="1" width="33.625" style="16" customWidth="1"/>
    <col min="2" max="2" width="22.25" style="16" customWidth="1"/>
    <col min="3" max="11" width="20.125" style="16" customWidth="1"/>
    <col min="12" max="16384" width="11" style="16"/>
  </cols>
  <sheetData>
    <row r="1" spans="1:9" ht="29.25" thickBot="1" x14ac:dyDescent="0.25">
      <c r="A1" s="119" t="s">
        <v>295</v>
      </c>
      <c r="B1" s="119"/>
      <c r="C1" s="51" t="s">
        <v>0</v>
      </c>
      <c r="D1" s="51" t="s">
        <v>1</v>
      </c>
      <c r="E1" s="51" t="s">
        <v>274</v>
      </c>
      <c r="F1" s="16" t="s">
        <v>394</v>
      </c>
    </row>
    <row r="2" spans="1:9" ht="15" thickBot="1" x14ac:dyDescent="0.25">
      <c r="A2" s="120"/>
      <c r="B2" s="120"/>
      <c r="C2" s="49">
        <v>43110</v>
      </c>
      <c r="D2" s="48" t="s">
        <v>46</v>
      </c>
      <c r="E2" s="48" t="s">
        <v>259</v>
      </c>
    </row>
    <row r="3" spans="1:9" ht="29.25" thickBot="1" x14ac:dyDescent="0.25">
      <c r="A3" s="47"/>
      <c r="B3" s="46" t="s">
        <v>273</v>
      </c>
      <c r="C3" s="46" t="s">
        <v>268</v>
      </c>
      <c r="D3" s="46" t="s">
        <v>272</v>
      </c>
      <c r="E3" s="46" t="s">
        <v>268</v>
      </c>
      <c r="F3" s="46" t="s">
        <v>270</v>
      </c>
      <c r="G3" s="46" t="s">
        <v>268</v>
      </c>
      <c r="H3" s="46" t="s">
        <v>294</v>
      </c>
      <c r="I3" s="46" t="s">
        <v>268</v>
      </c>
    </row>
    <row r="4" spans="1:9" ht="15" thickBot="1" x14ac:dyDescent="0.25">
      <c r="A4" s="13" t="s">
        <v>47</v>
      </c>
      <c r="B4" s="131">
        <v>9</v>
      </c>
      <c r="C4" s="131"/>
      <c r="D4" s="131">
        <v>386</v>
      </c>
      <c r="E4" s="131"/>
      <c r="F4" s="131">
        <v>135031</v>
      </c>
      <c r="G4" s="131"/>
      <c r="H4" s="131">
        <v>93</v>
      </c>
      <c r="I4" s="131"/>
    </row>
    <row r="5" spans="1:9" ht="15" thickBot="1" x14ac:dyDescent="0.25">
      <c r="A5" s="13" t="s">
        <v>48</v>
      </c>
      <c r="B5" s="131">
        <v>9</v>
      </c>
      <c r="C5" s="131"/>
      <c r="D5" s="131">
        <v>13</v>
      </c>
      <c r="E5" s="131"/>
      <c r="F5" s="131">
        <v>2935</v>
      </c>
      <c r="G5" s="131"/>
      <c r="H5" s="131">
        <v>14</v>
      </c>
      <c r="I5" s="131"/>
    </row>
    <row r="6" spans="1:9" ht="15" thickBot="1" x14ac:dyDescent="0.25">
      <c r="A6" s="13" t="s">
        <v>183</v>
      </c>
      <c r="B6" s="131">
        <v>12</v>
      </c>
      <c r="C6" s="131"/>
      <c r="D6" s="131">
        <v>619</v>
      </c>
      <c r="E6" s="131"/>
      <c r="F6" s="131">
        <v>737</v>
      </c>
      <c r="G6" s="131"/>
      <c r="H6" s="131">
        <v>206</v>
      </c>
      <c r="I6" s="131"/>
    </row>
    <row r="7" spans="1:9" ht="15" thickBot="1" x14ac:dyDescent="0.25">
      <c r="A7" s="13" t="s">
        <v>49</v>
      </c>
      <c r="B7" s="131">
        <v>0</v>
      </c>
      <c r="C7" s="131"/>
      <c r="D7" s="131">
        <v>0</v>
      </c>
      <c r="E7" s="131"/>
      <c r="F7" s="131">
        <v>0</v>
      </c>
      <c r="G7" s="131"/>
      <c r="H7" s="131">
        <v>0</v>
      </c>
      <c r="I7" s="131"/>
    </row>
    <row r="8" spans="1:9" ht="15" thickBot="1" x14ac:dyDescent="0.25">
      <c r="A8" s="13" t="s">
        <v>40</v>
      </c>
      <c r="B8" s="131">
        <v>2</v>
      </c>
      <c r="C8" s="131"/>
      <c r="D8" s="131">
        <v>1</v>
      </c>
      <c r="E8" s="131"/>
      <c r="F8" s="131">
        <v>62</v>
      </c>
      <c r="G8" s="131"/>
      <c r="H8" s="131">
        <v>29</v>
      </c>
      <c r="I8" s="131"/>
    </row>
    <row r="9" spans="1:9" ht="15" thickBot="1" x14ac:dyDescent="0.25">
      <c r="A9" s="13" t="s">
        <v>50</v>
      </c>
      <c r="B9" s="131">
        <v>2</v>
      </c>
      <c r="C9" s="131"/>
      <c r="D9" s="131">
        <v>1</v>
      </c>
      <c r="E9" s="131"/>
      <c r="F9" s="131">
        <v>130</v>
      </c>
      <c r="G9" s="131"/>
      <c r="H9" s="131">
        <v>5</v>
      </c>
      <c r="I9" s="131"/>
    </row>
    <row r="10" spans="1:9" ht="15" thickBot="1" x14ac:dyDescent="0.25">
      <c r="A10" s="13" t="s">
        <v>41</v>
      </c>
      <c r="B10" s="131">
        <v>0</v>
      </c>
      <c r="C10" s="131"/>
      <c r="D10" s="131">
        <v>1</v>
      </c>
      <c r="E10" s="131"/>
      <c r="F10" s="131">
        <v>209</v>
      </c>
      <c r="G10" s="131"/>
      <c r="H10" s="131">
        <v>9</v>
      </c>
      <c r="I10" s="131"/>
    </row>
    <row r="11" spans="1:9" ht="15" thickBot="1" x14ac:dyDescent="0.25">
      <c r="A11" s="13" t="s">
        <v>39</v>
      </c>
      <c r="B11" s="131">
        <v>0</v>
      </c>
      <c r="C11" s="131"/>
      <c r="D11" s="131">
        <v>0</v>
      </c>
      <c r="E11" s="131"/>
      <c r="F11" s="131">
        <v>0</v>
      </c>
      <c r="G11" s="131"/>
      <c r="H11" s="131">
        <v>0</v>
      </c>
      <c r="I11" s="131"/>
    </row>
    <row r="12" spans="1:9" ht="15" thickBot="1" x14ac:dyDescent="0.25">
      <c r="A12" s="13" t="s">
        <v>42</v>
      </c>
      <c r="B12" s="131">
        <v>0</v>
      </c>
      <c r="C12" s="131"/>
      <c r="D12" s="131">
        <v>0</v>
      </c>
      <c r="E12" s="131"/>
      <c r="F12" s="131">
        <v>0</v>
      </c>
      <c r="G12" s="131"/>
      <c r="H12" s="131">
        <v>0</v>
      </c>
      <c r="I12" s="131"/>
    </row>
    <row r="13" spans="1:9" ht="15" thickBot="1" x14ac:dyDescent="0.25">
      <c r="A13" s="13" t="s">
        <v>43</v>
      </c>
      <c r="B13" s="131">
        <v>0</v>
      </c>
      <c r="C13" s="131"/>
      <c r="D13" s="131">
        <v>0</v>
      </c>
      <c r="E13" s="131"/>
      <c r="F13" s="131">
        <v>0</v>
      </c>
      <c r="G13" s="131"/>
      <c r="H13" s="131">
        <v>0</v>
      </c>
      <c r="I13" s="131"/>
    </row>
    <row r="14" spans="1:9" ht="15" thickBot="1" x14ac:dyDescent="0.25">
      <c r="A14" s="13" t="s">
        <v>51</v>
      </c>
      <c r="B14" s="131">
        <v>0</v>
      </c>
      <c r="C14" s="131"/>
      <c r="D14" s="131">
        <v>0</v>
      </c>
      <c r="E14" s="131"/>
      <c r="F14" s="131">
        <v>0</v>
      </c>
      <c r="G14" s="131"/>
      <c r="H14" s="131">
        <v>0</v>
      </c>
      <c r="I14" s="131"/>
    </row>
    <row r="15" spans="1:9" ht="15" thickBot="1" x14ac:dyDescent="0.25">
      <c r="A15" s="13" t="s">
        <v>70</v>
      </c>
      <c r="B15" s="131">
        <v>6</v>
      </c>
      <c r="C15" s="131"/>
      <c r="D15" s="131">
        <v>3</v>
      </c>
      <c r="E15" s="131"/>
      <c r="F15" s="131">
        <v>1770</v>
      </c>
      <c r="G15" s="131"/>
      <c r="H15" s="131">
        <v>75</v>
      </c>
      <c r="I15" s="131"/>
    </row>
    <row r="17" spans="2:8" x14ac:dyDescent="0.2">
      <c r="B17" s="16" t="s">
        <v>293</v>
      </c>
    </row>
    <row r="18" spans="2:8" x14ac:dyDescent="0.2">
      <c r="B18" s="16" t="s">
        <v>292</v>
      </c>
      <c r="F18" s="16" t="s">
        <v>291</v>
      </c>
    </row>
    <row r="19" spans="2:8" x14ac:dyDescent="0.2">
      <c r="B19" s="16" t="s">
        <v>290</v>
      </c>
      <c r="D19" s="16" t="s">
        <v>289</v>
      </c>
      <c r="H19" s="16" t="s">
        <v>288</v>
      </c>
    </row>
    <row r="20" spans="2:8" x14ac:dyDescent="0.2">
      <c r="B20" s="16" t="s">
        <v>287</v>
      </c>
      <c r="D20" s="16" t="s">
        <v>286</v>
      </c>
      <c r="H20" s="16" t="s">
        <v>285</v>
      </c>
    </row>
    <row r="21" spans="2:8" x14ac:dyDescent="0.2">
      <c r="B21" s="16" t="s">
        <v>284</v>
      </c>
      <c r="D21" s="16" t="s">
        <v>283</v>
      </c>
    </row>
    <row r="22" spans="2:8" x14ac:dyDescent="0.2">
      <c r="B22" s="16" t="s">
        <v>282</v>
      </c>
    </row>
    <row r="23" spans="2:8" x14ac:dyDescent="0.2">
      <c r="B23" s="16" t="s">
        <v>281</v>
      </c>
    </row>
    <row r="24" spans="2:8" x14ac:dyDescent="0.2">
      <c r="B24" s="16" t="s">
        <v>280</v>
      </c>
    </row>
    <row r="25" spans="2:8" x14ac:dyDescent="0.2">
      <c r="B25" s="16" t="s">
        <v>279</v>
      </c>
    </row>
    <row r="26" spans="2:8" x14ac:dyDescent="0.2">
      <c r="B26" s="16" t="s">
        <v>278</v>
      </c>
    </row>
    <row r="27" spans="2:8" x14ac:dyDescent="0.2">
      <c r="B27" s="16" t="s">
        <v>277</v>
      </c>
    </row>
    <row r="29" spans="2:8" x14ac:dyDescent="0.2">
      <c r="B29" s="16" t="s">
        <v>276</v>
      </c>
    </row>
  </sheetData>
  <mergeCells count="2">
    <mergeCell ref="A1:A2"/>
    <mergeCell ref="B1:B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0"/>
  <sheetViews>
    <sheetView zoomScale="70" zoomScaleNormal="70" workbookViewId="0">
      <selection activeCell="G12" sqref="G12"/>
    </sheetView>
  </sheetViews>
  <sheetFormatPr defaultColWidth="11" defaultRowHeight="14.25" x14ac:dyDescent="0.2"/>
  <cols>
    <col min="1" max="1" width="37.625" style="16" customWidth="1"/>
    <col min="2" max="6" width="20.875" style="16" customWidth="1"/>
    <col min="7" max="7" width="61.5" style="16" customWidth="1"/>
    <col min="8" max="8" width="43.375" style="16" bestFit="1" customWidth="1"/>
    <col min="9" max="12" width="30.25" style="23" customWidth="1"/>
    <col min="13" max="16384" width="11" style="16"/>
  </cols>
  <sheetData>
    <row r="1" spans="1:12" ht="29.25" thickBot="1" x14ac:dyDescent="0.25">
      <c r="A1" s="64" t="s">
        <v>0</v>
      </c>
      <c r="B1" s="51" t="s">
        <v>1</v>
      </c>
      <c r="C1" s="80" t="s">
        <v>321</v>
      </c>
      <c r="D1" s="63" t="s">
        <v>320</v>
      </c>
      <c r="E1" s="80" t="s">
        <v>319</v>
      </c>
      <c r="F1" s="80" t="s">
        <v>318</v>
      </c>
      <c r="G1" s="16" t="s">
        <v>370</v>
      </c>
    </row>
    <row r="2" spans="1:12" ht="29.25" thickBot="1" x14ac:dyDescent="0.25">
      <c r="A2" s="49">
        <v>43110</v>
      </c>
      <c r="B2" s="61" t="s">
        <v>46</v>
      </c>
      <c r="C2" s="61">
        <v>1</v>
      </c>
      <c r="D2" s="61" t="s">
        <v>339</v>
      </c>
      <c r="E2" s="61">
        <v>102</v>
      </c>
      <c r="F2" s="79"/>
      <c r="H2" s="78" t="s">
        <v>338</v>
      </c>
      <c r="I2" s="77" t="s">
        <v>321</v>
      </c>
      <c r="J2" s="77" t="s">
        <v>320</v>
      </c>
      <c r="K2" s="77" t="s">
        <v>319</v>
      </c>
      <c r="L2" s="76" t="s">
        <v>318</v>
      </c>
    </row>
    <row r="3" spans="1:12" ht="30" customHeight="1" thickTop="1" thickBot="1" x14ac:dyDescent="0.25">
      <c r="A3" s="75" t="s">
        <v>337</v>
      </c>
      <c r="B3" s="58" t="s">
        <v>315</v>
      </c>
      <c r="C3" s="127" t="s">
        <v>323</v>
      </c>
      <c r="D3" s="128"/>
      <c r="E3" s="128"/>
      <c r="F3" s="129"/>
      <c r="H3" s="74"/>
      <c r="I3" s="73" t="s">
        <v>336</v>
      </c>
      <c r="J3" s="73" t="s">
        <v>335</v>
      </c>
      <c r="K3" s="73" t="s">
        <v>334</v>
      </c>
      <c r="L3" s="72" t="s">
        <v>333</v>
      </c>
    </row>
    <row r="4" spans="1:12" ht="15" thickBot="1" x14ac:dyDescent="0.25">
      <c r="A4" s="47" t="s">
        <v>332</v>
      </c>
      <c r="B4" s="55">
        <v>0.56399999999999995</v>
      </c>
      <c r="C4" s="121" t="s">
        <v>325</v>
      </c>
      <c r="D4" s="122"/>
      <c r="E4" s="122"/>
      <c r="F4" s="123"/>
      <c r="H4" s="71"/>
      <c r="I4" s="70" t="s">
        <v>331</v>
      </c>
      <c r="J4" s="70" t="s">
        <v>330</v>
      </c>
      <c r="K4" s="70"/>
      <c r="L4" s="69"/>
    </row>
    <row r="5" spans="1:12" ht="15" thickBot="1" x14ac:dyDescent="0.25">
      <c r="A5" s="47" t="s">
        <v>329</v>
      </c>
      <c r="B5" s="55">
        <v>0.17899999999999999</v>
      </c>
      <c r="C5" s="121" t="s">
        <v>325</v>
      </c>
      <c r="D5" s="122"/>
      <c r="E5" s="122"/>
      <c r="F5" s="123"/>
    </row>
    <row r="6" spans="1:12" ht="15" thickBot="1" x14ac:dyDescent="0.25">
      <c r="A6" s="47" t="s">
        <v>328</v>
      </c>
      <c r="B6" s="55">
        <v>0.128</v>
      </c>
      <c r="C6" s="121" t="s">
        <v>325</v>
      </c>
      <c r="D6" s="122"/>
      <c r="E6" s="122"/>
      <c r="F6" s="123"/>
    </row>
    <row r="7" spans="1:12" ht="15" thickBot="1" x14ac:dyDescent="0.25">
      <c r="A7" s="47" t="s">
        <v>327</v>
      </c>
      <c r="B7" s="55">
        <v>3.4000000000000002E-2</v>
      </c>
      <c r="C7" s="121" t="s">
        <v>325</v>
      </c>
      <c r="D7" s="122"/>
      <c r="E7" s="122"/>
      <c r="F7" s="123"/>
    </row>
    <row r="8" spans="1:12" ht="15" thickBot="1" x14ac:dyDescent="0.25">
      <c r="A8" s="47" t="s">
        <v>184</v>
      </c>
      <c r="B8" s="55">
        <v>9.4E-2</v>
      </c>
      <c r="C8" s="121" t="s">
        <v>325</v>
      </c>
      <c r="D8" s="122"/>
      <c r="E8" s="122"/>
      <c r="F8" s="123"/>
    </row>
    <row r="9" spans="1:12" ht="15" thickBot="1" x14ac:dyDescent="0.25">
      <c r="A9" s="47" t="s">
        <v>326</v>
      </c>
      <c r="B9" s="55">
        <v>0</v>
      </c>
      <c r="C9" s="121" t="s">
        <v>325</v>
      </c>
      <c r="D9" s="122"/>
      <c r="E9" s="122"/>
      <c r="F9" s="123"/>
    </row>
    <row r="10" spans="1:12" x14ac:dyDescent="0.2">
      <c r="A10" s="68"/>
      <c r="B10" s="68"/>
      <c r="C10" s="130"/>
      <c r="D10" s="130"/>
      <c r="E10" s="130"/>
      <c r="F10" s="130"/>
    </row>
    <row r="11" spans="1:12" x14ac:dyDescent="0.2">
      <c r="A11" s="68"/>
      <c r="B11" s="68"/>
      <c r="C11" s="130"/>
      <c r="D11" s="130"/>
      <c r="E11" s="130"/>
      <c r="F11" s="130"/>
      <c r="H11" s="16" t="s">
        <v>324</v>
      </c>
    </row>
    <row r="12" spans="1:12" ht="57" x14ac:dyDescent="0.2">
      <c r="A12" s="67"/>
      <c r="B12" s="66"/>
      <c r="C12" s="66"/>
      <c r="D12" s="66"/>
      <c r="E12" s="66"/>
      <c r="F12" s="66"/>
      <c r="H12" s="16" t="s">
        <v>323</v>
      </c>
      <c r="I12" s="23" t="s">
        <v>322</v>
      </c>
    </row>
    <row r="13" spans="1:12" ht="15" thickBot="1" x14ac:dyDescent="0.25">
      <c r="A13" s="65"/>
    </row>
    <row r="14" spans="1:12" ht="29.25" thickBot="1" x14ac:dyDescent="0.25">
      <c r="A14" s="64" t="s">
        <v>0</v>
      </c>
      <c r="B14" s="51" t="s">
        <v>1</v>
      </c>
      <c r="C14" s="63" t="s">
        <v>321</v>
      </c>
      <c r="D14" s="63" t="s">
        <v>320</v>
      </c>
      <c r="E14" s="63" t="s">
        <v>319</v>
      </c>
      <c r="F14" s="63" t="s">
        <v>318</v>
      </c>
    </row>
    <row r="15" spans="1:12" ht="15" thickBot="1" x14ac:dyDescent="0.25">
      <c r="A15" s="62">
        <v>43069</v>
      </c>
      <c r="B15" s="61" t="s">
        <v>46</v>
      </c>
      <c r="C15" s="61"/>
      <c r="D15" s="61"/>
      <c r="E15" s="61"/>
      <c r="F15" s="61"/>
      <c r="G15" s="60" t="s">
        <v>317</v>
      </c>
    </row>
    <row r="16" spans="1:12" ht="31.5" customHeight="1" thickTop="1" thickBot="1" x14ac:dyDescent="0.25">
      <c r="A16" s="59" t="s">
        <v>316</v>
      </c>
      <c r="B16" s="58" t="s">
        <v>315</v>
      </c>
      <c r="C16" s="124"/>
      <c r="D16" s="125"/>
      <c r="E16" s="125"/>
      <c r="F16" s="126"/>
      <c r="G16" s="16" t="s">
        <v>314</v>
      </c>
    </row>
    <row r="17" spans="1:12" ht="15" thickBot="1" x14ac:dyDescent="0.25">
      <c r="A17" s="47" t="s">
        <v>313</v>
      </c>
      <c r="B17" s="55">
        <v>0.28210000000000002</v>
      </c>
      <c r="C17" s="121"/>
      <c r="D17" s="122"/>
      <c r="E17" s="122"/>
      <c r="F17" s="123"/>
    </row>
    <row r="18" spans="1:12" ht="15" thickBot="1" x14ac:dyDescent="0.25">
      <c r="A18" s="47" t="s">
        <v>312</v>
      </c>
      <c r="B18" s="55">
        <v>0.14530000000000001</v>
      </c>
      <c r="C18" s="121"/>
      <c r="D18" s="122"/>
      <c r="E18" s="122"/>
      <c r="F18" s="123"/>
    </row>
    <row r="19" spans="1:12" ht="16.5" thickBot="1" x14ac:dyDescent="0.25">
      <c r="A19" s="47" t="s">
        <v>310</v>
      </c>
      <c r="B19" s="55">
        <v>0.1197</v>
      </c>
      <c r="C19" s="121"/>
      <c r="D19" s="122"/>
      <c r="E19" s="122"/>
      <c r="F19" s="123"/>
      <c r="H19" s="56"/>
      <c r="I19" s="57"/>
      <c r="J19" s="56"/>
    </row>
    <row r="20" spans="1:12" ht="16.5" thickBot="1" x14ac:dyDescent="0.25">
      <c r="A20" s="47" t="s">
        <v>311</v>
      </c>
      <c r="B20" s="55">
        <v>0.1197</v>
      </c>
      <c r="C20" s="121"/>
      <c r="D20" s="122"/>
      <c r="E20" s="122"/>
      <c r="F20" s="123"/>
      <c r="H20" s="56"/>
      <c r="I20" s="57"/>
      <c r="J20" s="56"/>
    </row>
    <row r="21" spans="1:12" ht="16.5" thickBot="1" x14ac:dyDescent="0.25">
      <c r="A21" s="47" t="s">
        <v>309</v>
      </c>
      <c r="B21" s="55">
        <v>5.1299999999999998E-2</v>
      </c>
      <c r="C21" s="121"/>
      <c r="D21" s="122"/>
      <c r="E21" s="122"/>
      <c r="F21" s="123"/>
      <c r="H21" s="56"/>
      <c r="I21" s="57"/>
      <c r="J21" s="56"/>
    </row>
    <row r="22" spans="1:12" ht="16.5" thickBot="1" x14ac:dyDescent="0.25">
      <c r="A22" s="47" t="s">
        <v>305</v>
      </c>
      <c r="B22" s="55">
        <v>4.2700000000000002E-2</v>
      </c>
      <c r="C22" s="121"/>
      <c r="D22" s="122"/>
      <c r="E22" s="122"/>
      <c r="F22" s="123"/>
      <c r="H22" s="56"/>
      <c r="K22" s="16"/>
      <c r="L22" s="16"/>
    </row>
    <row r="23" spans="1:12" ht="16.5" thickBot="1" x14ac:dyDescent="0.25">
      <c r="A23" s="47" t="s">
        <v>390</v>
      </c>
      <c r="B23" s="55">
        <v>3.4200000000000001E-2</v>
      </c>
      <c r="C23" s="121"/>
      <c r="D23" s="122"/>
      <c r="E23" s="122"/>
      <c r="F23" s="123"/>
      <c r="H23" s="56"/>
      <c r="K23" s="16"/>
      <c r="L23" s="16"/>
    </row>
    <row r="24" spans="1:12" ht="16.5" thickBot="1" x14ac:dyDescent="0.25">
      <c r="A24" s="47" t="s">
        <v>308</v>
      </c>
      <c r="B24" s="55">
        <v>2.5600000000000001E-2</v>
      </c>
      <c r="C24" s="121"/>
      <c r="D24" s="122"/>
      <c r="E24" s="122"/>
      <c r="F24" s="123"/>
      <c r="H24" s="56"/>
      <c r="K24" s="16"/>
      <c r="L24" s="16"/>
    </row>
    <row r="25" spans="1:12" ht="15" thickBot="1" x14ac:dyDescent="0.25">
      <c r="A25" s="47" t="s">
        <v>304</v>
      </c>
      <c r="B25" s="55">
        <v>2.5600000000000001E-2</v>
      </c>
      <c r="C25" s="121"/>
      <c r="D25" s="122"/>
      <c r="E25" s="122"/>
      <c r="F25" s="123"/>
      <c r="H25" s="23"/>
      <c r="K25" s="16"/>
      <c r="L25" s="16"/>
    </row>
    <row r="26" spans="1:12" ht="15" thickBot="1" x14ac:dyDescent="0.25">
      <c r="A26" s="47" t="s">
        <v>307</v>
      </c>
      <c r="B26" s="55">
        <v>2.5600000000000001E-2</v>
      </c>
      <c r="C26" s="121"/>
      <c r="D26" s="122"/>
      <c r="E26" s="122"/>
      <c r="F26" s="123"/>
      <c r="H26" s="23"/>
      <c r="K26" s="16"/>
      <c r="L26" s="16"/>
    </row>
    <row r="27" spans="1:12" ht="15" thickBot="1" x14ac:dyDescent="0.25">
      <c r="A27" s="47" t="s">
        <v>301</v>
      </c>
      <c r="B27" s="55">
        <v>1.7100000000000001E-2</v>
      </c>
      <c r="C27" s="121"/>
      <c r="D27" s="122"/>
      <c r="E27" s="122"/>
      <c r="F27" s="123"/>
      <c r="H27" s="23"/>
      <c r="K27" s="16"/>
      <c r="L27" s="16"/>
    </row>
    <row r="28" spans="1:12" ht="15" thickBot="1" x14ac:dyDescent="0.25">
      <c r="A28" s="47" t="s">
        <v>306</v>
      </c>
      <c r="B28" s="55">
        <v>1.7100000000000001E-2</v>
      </c>
      <c r="C28" s="121"/>
      <c r="D28" s="122"/>
      <c r="E28" s="122"/>
      <c r="F28" s="123"/>
      <c r="H28" s="23"/>
      <c r="K28" s="16"/>
      <c r="L28" s="16"/>
    </row>
    <row r="29" spans="1:12" ht="15" thickBot="1" x14ac:dyDescent="0.25">
      <c r="A29" s="47" t="s">
        <v>298</v>
      </c>
      <c r="B29" s="55">
        <v>1.7100000000000001E-2</v>
      </c>
      <c r="C29" s="121"/>
      <c r="D29" s="122"/>
      <c r="E29" s="122"/>
      <c r="F29" s="123"/>
      <c r="H29" s="23"/>
      <c r="K29" s="16"/>
      <c r="L29" s="16"/>
    </row>
    <row r="30" spans="1:12" ht="15" thickBot="1" x14ac:dyDescent="0.25">
      <c r="A30" s="47" t="s">
        <v>303</v>
      </c>
      <c r="B30" s="55">
        <v>1.7100000000000001E-2</v>
      </c>
      <c r="C30" s="121"/>
      <c r="D30" s="122"/>
      <c r="E30" s="122"/>
      <c r="F30" s="123"/>
      <c r="H30" s="23"/>
      <c r="K30" s="16"/>
      <c r="L30" s="16"/>
    </row>
    <row r="31" spans="1:12" ht="15" thickBot="1" x14ac:dyDescent="0.25">
      <c r="A31" s="47" t="s">
        <v>302</v>
      </c>
      <c r="B31" s="55">
        <v>8.5000000000000006E-3</v>
      </c>
      <c r="C31" s="121"/>
      <c r="D31" s="122"/>
      <c r="E31" s="122"/>
      <c r="F31" s="123"/>
      <c r="H31" s="23"/>
      <c r="K31" s="16"/>
      <c r="L31" s="16"/>
    </row>
    <row r="32" spans="1:12" ht="15" thickBot="1" x14ac:dyDescent="0.25">
      <c r="A32" s="47" t="s">
        <v>300</v>
      </c>
      <c r="B32" s="55">
        <v>8.5000000000000006E-3</v>
      </c>
      <c r="C32" s="121"/>
      <c r="D32" s="122"/>
      <c r="E32" s="122"/>
      <c r="F32" s="123"/>
      <c r="H32" s="23"/>
      <c r="K32" s="16"/>
      <c r="L32" s="16"/>
    </row>
    <row r="33" spans="1:12" ht="15" thickBot="1" x14ac:dyDescent="0.25">
      <c r="A33" s="47" t="s">
        <v>299</v>
      </c>
      <c r="B33" s="55">
        <v>8.5000000000000006E-3</v>
      </c>
      <c r="C33" s="121"/>
      <c r="D33" s="122"/>
      <c r="E33" s="122"/>
      <c r="F33" s="123"/>
      <c r="H33" s="23"/>
      <c r="K33" s="16"/>
      <c r="L33" s="16"/>
    </row>
    <row r="34" spans="1:12" ht="15" thickBot="1" x14ac:dyDescent="0.25">
      <c r="A34" s="47" t="s">
        <v>297</v>
      </c>
      <c r="B34" s="55">
        <v>8.5000000000000006E-3</v>
      </c>
      <c r="C34" s="121"/>
      <c r="D34" s="122"/>
      <c r="E34" s="122"/>
      <c r="F34" s="123"/>
      <c r="H34" s="23"/>
      <c r="K34" s="16"/>
      <c r="L34" s="16"/>
    </row>
    <row r="35" spans="1:12" ht="15" thickBot="1" x14ac:dyDescent="0.25">
      <c r="A35" s="47" t="s">
        <v>296</v>
      </c>
      <c r="B35" s="55">
        <v>8.5000000000000006E-3</v>
      </c>
      <c r="C35" s="121"/>
      <c r="D35" s="122"/>
      <c r="E35" s="122"/>
      <c r="F35" s="123"/>
      <c r="H35" s="23"/>
      <c r="K35" s="16"/>
      <c r="L35" s="16"/>
    </row>
    <row r="36" spans="1:12" ht="15" thickBot="1" x14ac:dyDescent="0.25">
      <c r="A36" s="47" t="s">
        <v>391</v>
      </c>
      <c r="B36" s="55">
        <v>8.5000000000000006E-3</v>
      </c>
      <c r="C36" s="121"/>
      <c r="D36" s="122"/>
      <c r="E36" s="122"/>
      <c r="F36" s="123"/>
      <c r="H36" s="23"/>
      <c r="K36" s="16"/>
      <c r="L36" s="16"/>
    </row>
    <row r="37" spans="1:12" ht="15" thickBot="1" x14ac:dyDescent="0.25">
      <c r="A37" s="47" t="s">
        <v>392</v>
      </c>
      <c r="B37" s="55">
        <v>8.5000000000000006E-3</v>
      </c>
      <c r="C37" s="121"/>
      <c r="D37" s="122"/>
      <c r="E37" s="122"/>
      <c r="F37" s="123"/>
      <c r="H37" s="23"/>
      <c r="K37" s="16"/>
      <c r="L37" s="16"/>
    </row>
    <row r="38" spans="1:12" x14ac:dyDescent="0.2">
      <c r="B38" s="23"/>
      <c r="C38" s="23"/>
      <c r="D38" s="23"/>
      <c r="I38" s="16"/>
      <c r="J38" s="16"/>
      <c r="K38" s="16"/>
      <c r="L38" s="16"/>
    </row>
    <row r="39" spans="1:12" x14ac:dyDescent="0.2">
      <c r="B39" s="23"/>
      <c r="C39" s="23"/>
      <c r="D39" s="23"/>
      <c r="I39" s="16"/>
      <c r="J39" s="16"/>
      <c r="K39" s="16"/>
      <c r="L39" s="16"/>
    </row>
    <row r="40" spans="1:12" x14ac:dyDescent="0.2">
      <c r="C40" s="23"/>
      <c r="D40" s="23"/>
      <c r="E40" s="23"/>
      <c r="F40" s="23"/>
      <c r="I40" s="16"/>
      <c r="J40" s="16"/>
      <c r="K40" s="16"/>
      <c r="L40" s="16"/>
    </row>
    <row r="41" spans="1:12" x14ac:dyDescent="0.2">
      <c r="C41" s="23"/>
      <c r="D41" s="23"/>
      <c r="E41" s="23"/>
      <c r="F41" s="23"/>
      <c r="I41" s="16"/>
      <c r="J41" s="16"/>
      <c r="K41" s="16"/>
      <c r="L41" s="16"/>
    </row>
    <row r="42" spans="1:12" x14ac:dyDescent="0.2">
      <c r="C42" s="23"/>
      <c r="D42" s="23"/>
      <c r="E42" s="23"/>
      <c r="F42" s="23"/>
      <c r="I42" s="16"/>
      <c r="J42" s="16"/>
      <c r="K42" s="16"/>
      <c r="L42" s="16"/>
    </row>
    <row r="43" spans="1:12" x14ac:dyDescent="0.2">
      <c r="C43" s="23"/>
      <c r="D43" s="23"/>
      <c r="E43" s="23"/>
      <c r="F43" s="23"/>
      <c r="I43" s="16"/>
      <c r="J43" s="16"/>
      <c r="K43" s="16"/>
      <c r="L43" s="16"/>
    </row>
    <row r="44" spans="1:12" x14ac:dyDescent="0.2">
      <c r="C44" s="23"/>
      <c r="D44" s="23"/>
      <c r="E44" s="23"/>
      <c r="F44" s="23"/>
      <c r="I44" s="16"/>
      <c r="J44" s="16"/>
      <c r="K44" s="16"/>
      <c r="L44" s="16"/>
    </row>
    <row r="45" spans="1:12" x14ac:dyDescent="0.2">
      <c r="C45" s="23"/>
      <c r="D45" s="23"/>
      <c r="E45" s="23"/>
      <c r="F45" s="23"/>
      <c r="I45" s="16"/>
      <c r="J45" s="16"/>
      <c r="K45" s="16"/>
      <c r="L45" s="16"/>
    </row>
    <row r="46" spans="1:12" x14ac:dyDescent="0.2">
      <c r="C46" s="23"/>
      <c r="D46" s="23"/>
      <c r="E46" s="23"/>
      <c r="F46" s="23"/>
      <c r="I46" s="16"/>
      <c r="J46" s="16"/>
      <c r="K46" s="16"/>
      <c r="L46" s="16"/>
    </row>
    <row r="47" spans="1:12" x14ac:dyDescent="0.2">
      <c r="C47" s="23"/>
      <c r="D47" s="23"/>
      <c r="E47" s="23"/>
      <c r="F47" s="23"/>
      <c r="I47" s="16"/>
      <c r="J47" s="16"/>
      <c r="K47" s="16"/>
      <c r="L47" s="16"/>
    </row>
    <row r="48" spans="1:12" x14ac:dyDescent="0.2">
      <c r="C48" s="23"/>
      <c r="D48" s="23"/>
      <c r="E48" s="23"/>
      <c r="F48" s="23"/>
      <c r="I48" s="16"/>
      <c r="J48" s="16"/>
      <c r="K48" s="16"/>
      <c r="L48" s="16"/>
    </row>
    <row r="49" spans="3:12" x14ac:dyDescent="0.2">
      <c r="C49" s="23"/>
      <c r="D49" s="23"/>
      <c r="E49" s="23"/>
      <c r="F49" s="23"/>
      <c r="I49" s="16"/>
      <c r="J49" s="16"/>
      <c r="K49" s="16"/>
      <c r="L49" s="16"/>
    </row>
    <row r="50" spans="3:12" x14ac:dyDescent="0.2">
      <c r="C50" s="23"/>
      <c r="D50" s="23"/>
      <c r="E50" s="23"/>
      <c r="F50" s="23"/>
      <c r="I50" s="16"/>
      <c r="J50" s="16"/>
      <c r="K50" s="16"/>
      <c r="L50" s="16"/>
    </row>
  </sheetData>
  <mergeCells count="31">
    <mergeCell ref="C26:F26"/>
    <mergeCell ref="C27:F27"/>
    <mergeCell ref="C28:F28"/>
    <mergeCell ref="C29:F29"/>
    <mergeCell ref="C30:F30"/>
    <mergeCell ref="C8:F8"/>
    <mergeCell ref="C10:F10"/>
    <mergeCell ref="C11:F11"/>
    <mergeCell ref="C19:F19"/>
    <mergeCell ref="C20:F20"/>
    <mergeCell ref="C3:F3"/>
    <mergeCell ref="C5:F5"/>
    <mergeCell ref="C4:F4"/>
    <mergeCell ref="C6:F6"/>
    <mergeCell ref="C7:F7"/>
    <mergeCell ref="C35:F35"/>
    <mergeCell ref="C36:F36"/>
    <mergeCell ref="C37:F37"/>
    <mergeCell ref="C9:F9"/>
    <mergeCell ref="C16:F16"/>
    <mergeCell ref="C18:F18"/>
    <mergeCell ref="C17:F17"/>
    <mergeCell ref="C21:F21"/>
    <mergeCell ref="C22:F22"/>
    <mergeCell ref="C23:F23"/>
    <mergeCell ref="C24:F24"/>
    <mergeCell ref="C25:F25"/>
    <mergeCell ref="C31:F31"/>
    <mergeCell ref="C32:F32"/>
    <mergeCell ref="C33:F33"/>
    <mergeCell ref="C34:F34"/>
  </mergeCells>
  <hyperlinks>
    <hyperlink ref="C1" location="_ftn1" display="Interfaces[1]"/>
    <hyperlink ref="E1" location="_ftn2" display="Number of users giving information[2]"/>
    <hyperlink ref="F1" location="_ftn3" display="Total number of users[3]"/>
    <hyperlink ref="A3" location="_ftn4" display="Organisation type[4]"/>
    <hyperlink ref="C3" location="_ftn5" display="Main use cases and application areas[5]"/>
  </hyperlink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85" zoomScaleNormal="85" workbookViewId="0">
      <selection activeCell="I8" sqref="I8"/>
    </sheetView>
  </sheetViews>
  <sheetFormatPr defaultColWidth="11" defaultRowHeight="14.25" x14ac:dyDescent="0.2"/>
  <cols>
    <col min="1" max="1" width="29.125" style="16" bestFit="1" customWidth="1"/>
    <col min="2" max="2" width="29.625" style="16" customWidth="1"/>
    <col min="3" max="4" width="27.625" style="16" customWidth="1"/>
    <col min="5" max="5" width="35.375" style="16" customWidth="1"/>
    <col min="6" max="6" width="16.5" style="16" customWidth="1"/>
    <col min="7" max="7" width="79.375" style="16" bestFit="1" customWidth="1"/>
    <col min="8" max="16384" width="11" style="16"/>
  </cols>
  <sheetData>
    <row r="1" spans="1:7" ht="15" thickBot="1" x14ac:dyDescent="0.25">
      <c r="A1" s="119" t="s">
        <v>368</v>
      </c>
      <c r="B1" s="51" t="s">
        <v>0</v>
      </c>
      <c r="C1" s="51" t="s">
        <v>1</v>
      </c>
      <c r="D1" s="50"/>
      <c r="E1" s="50"/>
      <c r="G1" s="16" t="s">
        <v>367</v>
      </c>
    </row>
    <row r="2" spans="1:7" ht="15" thickBot="1" x14ac:dyDescent="0.25">
      <c r="A2" s="120"/>
      <c r="B2" s="49">
        <v>43069</v>
      </c>
      <c r="C2" s="48" t="s">
        <v>46</v>
      </c>
      <c r="D2" s="48"/>
      <c r="E2" s="48"/>
      <c r="G2" s="16" t="s">
        <v>366</v>
      </c>
    </row>
    <row r="3" spans="1:7" ht="29.25" thickBot="1" x14ac:dyDescent="0.25">
      <c r="A3" s="47"/>
      <c r="B3" s="46" t="s">
        <v>365</v>
      </c>
      <c r="C3" s="46" t="s">
        <v>316</v>
      </c>
      <c r="D3" s="46" t="s">
        <v>364</v>
      </c>
      <c r="E3" s="46" t="s">
        <v>363</v>
      </c>
      <c r="G3" s="85" t="s">
        <v>362</v>
      </c>
    </row>
    <row r="4" spans="1:7" ht="29.25" thickBot="1" x14ac:dyDescent="0.25">
      <c r="A4" s="13" t="s">
        <v>361</v>
      </c>
      <c r="B4" s="83" t="s">
        <v>332</v>
      </c>
      <c r="C4" s="27"/>
      <c r="D4" s="82" t="s">
        <v>355</v>
      </c>
      <c r="E4" s="84" t="s">
        <v>360</v>
      </c>
      <c r="G4" s="16" t="s">
        <v>359</v>
      </c>
    </row>
    <row r="5" spans="1:7" ht="29.25" thickBot="1" x14ac:dyDescent="0.25">
      <c r="A5" s="13" t="s">
        <v>358</v>
      </c>
      <c r="B5" s="83" t="s">
        <v>332</v>
      </c>
      <c r="C5" s="82"/>
      <c r="D5" s="82" t="s">
        <v>355</v>
      </c>
      <c r="E5" s="82" t="s">
        <v>357</v>
      </c>
    </row>
    <row r="6" spans="1:7" ht="29.25" thickBot="1" x14ac:dyDescent="0.25">
      <c r="A6" s="13" t="s">
        <v>356</v>
      </c>
      <c r="B6" s="83" t="s">
        <v>332</v>
      </c>
      <c r="C6" s="82"/>
      <c r="D6" s="82" t="s">
        <v>355</v>
      </c>
      <c r="E6" s="82" t="s">
        <v>354</v>
      </c>
    </row>
    <row r="7" spans="1:7" ht="29.25" thickBot="1" x14ac:dyDescent="0.25">
      <c r="A7" s="13" t="s">
        <v>353</v>
      </c>
      <c r="B7" s="83" t="s">
        <v>328</v>
      </c>
      <c r="C7" s="82" t="s">
        <v>352</v>
      </c>
      <c r="D7" s="82" t="s">
        <v>351</v>
      </c>
      <c r="E7" s="82" t="s">
        <v>350</v>
      </c>
    </row>
    <row r="8" spans="1:7" ht="29.25" thickBot="1" x14ac:dyDescent="0.25">
      <c r="A8" s="13" t="s">
        <v>349</v>
      </c>
      <c r="B8" s="83" t="s">
        <v>328</v>
      </c>
      <c r="C8" s="82" t="s">
        <v>348</v>
      </c>
      <c r="D8" s="82" t="s">
        <v>347</v>
      </c>
      <c r="E8" s="82" t="s">
        <v>346</v>
      </c>
    </row>
    <row r="9" spans="1:7" ht="29.25" thickBot="1" x14ac:dyDescent="0.25">
      <c r="A9" s="13" t="s">
        <v>345</v>
      </c>
      <c r="B9" s="83" t="s">
        <v>332</v>
      </c>
      <c r="C9" s="82" t="s">
        <v>305</v>
      </c>
      <c r="D9" s="82" t="s">
        <v>341</v>
      </c>
      <c r="E9" s="84" t="s">
        <v>344</v>
      </c>
    </row>
    <row r="10" spans="1:7" ht="72" thickBot="1" x14ac:dyDescent="0.25">
      <c r="A10" s="13" t="s">
        <v>343</v>
      </c>
      <c r="B10" s="83" t="s">
        <v>328</v>
      </c>
      <c r="C10" s="82" t="s">
        <v>342</v>
      </c>
      <c r="D10" s="82" t="s">
        <v>341</v>
      </c>
      <c r="E10" s="82" t="s">
        <v>340</v>
      </c>
    </row>
    <row r="11" spans="1:7" ht="15.75" x14ac:dyDescent="0.25">
      <c r="A11" s="81"/>
    </row>
    <row r="12" spans="1:7" ht="15.75" x14ac:dyDescent="0.25">
      <c r="A12" s="81"/>
    </row>
  </sheetData>
  <mergeCells count="1">
    <mergeCell ref="A1:A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C16" sqref="C16"/>
    </sheetView>
  </sheetViews>
  <sheetFormatPr defaultColWidth="11" defaultRowHeight="15.75" x14ac:dyDescent="0.25"/>
  <cols>
    <col min="1" max="1" width="20.5" customWidth="1"/>
    <col min="2" max="2" width="53.625" customWidth="1"/>
  </cols>
  <sheetData>
    <row r="1" spans="1:2" x14ac:dyDescent="0.25">
      <c r="A1" s="1" t="s">
        <v>7</v>
      </c>
      <c r="B1" s="2" t="s">
        <v>8</v>
      </c>
    </row>
    <row r="2" spans="1:2" x14ac:dyDescent="0.25">
      <c r="A2" s="3" t="s">
        <v>9</v>
      </c>
      <c r="B2" s="4" t="s">
        <v>10</v>
      </c>
    </row>
    <row r="3" spans="1:2" ht="31.5" x14ac:dyDescent="0.25">
      <c r="A3" s="3" t="s">
        <v>11</v>
      </c>
      <c r="B3" s="4" t="s">
        <v>22</v>
      </c>
    </row>
    <row r="4" spans="1:2" ht="78.75" x14ac:dyDescent="0.25">
      <c r="A4" s="3" t="s">
        <v>12</v>
      </c>
      <c r="B4" s="4" t="s">
        <v>16</v>
      </c>
    </row>
    <row r="5" spans="1:2" ht="31.5" x14ac:dyDescent="0.25">
      <c r="A5" s="3" t="s">
        <v>13</v>
      </c>
      <c r="B5" s="4" t="s">
        <v>20</v>
      </c>
    </row>
    <row r="6" spans="1:2" ht="31.5" x14ac:dyDescent="0.25">
      <c r="A6" s="3" t="s">
        <v>14</v>
      </c>
      <c r="B6" s="4" t="s">
        <v>17</v>
      </c>
    </row>
    <row r="7" spans="1:2" ht="32.25" thickBot="1" x14ac:dyDescent="0.3">
      <c r="A7" s="5" t="s">
        <v>15</v>
      </c>
      <c r="B7" s="6" t="s">
        <v>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70" zoomScaleNormal="70" workbookViewId="0">
      <selection activeCell="H24" sqref="H24"/>
    </sheetView>
  </sheetViews>
  <sheetFormatPr defaultColWidth="11" defaultRowHeight="14.25" x14ac:dyDescent="0.2"/>
  <cols>
    <col min="1" max="1" width="65" style="16" bestFit="1" customWidth="1"/>
    <col min="2" max="8" width="15.375" style="16" customWidth="1"/>
    <col min="9" max="9" width="17.25" style="16" customWidth="1"/>
    <col min="10" max="10" width="11.75" style="16" bestFit="1" customWidth="1"/>
    <col min="11" max="11" width="11" style="87"/>
    <col min="12" max="16384" width="11" style="16"/>
  </cols>
  <sheetData>
    <row r="1" spans="1:11" ht="15.75" thickTop="1" thickBot="1" x14ac:dyDescent="0.25">
      <c r="A1" s="90" t="s">
        <v>53</v>
      </c>
      <c r="B1" s="7" t="s">
        <v>0</v>
      </c>
      <c r="C1" s="7" t="s">
        <v>1</v>
      </c>
      <c r="D1" s="7" t="s">
        <v>2</v>
      </c>
      <c r="E1" s="8"/>
      <c r="F1" s="8"/>
      <c r="G1" s="9"/>
      <c r="H1" s="9"/>
      <c r="I1" s="7" t="s">
        <v>3</v>
      </c>
      <c r="J1" s="7" t="s">
        <v>4</v>
      </c>
    </row>
    <row r="2" spans="1:11" ht="15.75" thickTop="1" thickBot="1" x14ac:dyDescent="0.25">
      <c r="A2" s="91"/>
      <c r="B2" s="10">
        <v>43110</v>
      </c>
      <c r="C2" s="11" t="s">
        <v>46</v>
      </c>
      <c r="D2" s="12" t="s">
        <v>44</v>
      </c>
      <c r="E2" s="11"/>
      <c r="F2" s="11"/>
      <c r="G2" s="11"/>
      <c r="H2" s="11"/>
      <c r="I2" s="11" t="s">
        <v>45</v>
      </c>
      <c r="J2" s="11"/>
    </row>
    <row r="3" spans="1:11" ht="15" thickTop="1" x14ac:dyDescent="0.2">
      <c r="A3" s="88"/>
      <c r="B3" s="93" t="s">
        <v>9</v>
      </c>
      <c r="C3" s="93" t="s">
        <v>14</v>
      </c>
      <c r="D3" s="93" t="s">
        <v>19</v>
      </c>
      <c r="E3" s="93" t="s">
        <v>11</v>
      </c>
      <c r="F3" s="93" t="s">
        <v>12</v>
      </c>
      <c r="G3" s="93" t="s">
        <v>15</v>
      </c>
      <c r="H3" s="93" t="s">
        <v>21</v>
      </c>
      <c r="I3" s="95" t="s">
        <v>5</v>
      </c>
      <c r="J3" s="95" t="s">
        <v>393</v>
      </c>
    </row>
    <row r="4" spans="1:11" ht="15" thickBot="1" x14ac:dyDescent="0.25">
      <c r="A4" s="89"/>
      <c r="B4" s="94"/>
      <c r="C4" s="94"/>
      <c r="D4" s="94"/>
      <c r="E4" s="94"/>
      <c r="F4" s="94"/>
      <c r="G4" s="94"/>
      <c r="H4" s="94"/>
      <c r="I4" s="96"/>
      <c r="J4" s="96"/>
    </row>
    <row r="5" spans="1:11" ht="15" thickBot="1" x14ac:dyDescent="0.25">
      <c r="A5" s="13" t="s">
        <v>155</v>
      </c>
      <c r="B5" s="132">
        <v>1</v>
      </c>
      <c r="C5" s="132">
        <v>21</v>
      </c>
      <c r="D5" s="132">
        <v>1238</v>
      </c>
      <c r="E5" s="132">
        <v>234</v>
      </c>
      <c r="F5" s="132">
        <v>233</v>
      </c>
      <c r="G5" s="132">
        <v>28</v>
      </c>
      <c r="H5" s="132">
        <f>-SUM(B5:G5)+9115</f>
        <v>7360</v>
      </c>
      <c r="I5" s="28">
        <f>SUM(B5:H5)</f>
        <v>9115</v>
      </c>
      <c r="J5" s="133">
        <f>(I5-K5)/K5</f>
        <v>2.8432810560758207E-2</v>
      </c>
      <c r="K5" s="87">
        <v>8863</v>
      </c>
    </row>
    <row r="6" spans="1:11" ht="15" thickBot="1" x14ac:dyDescent="0.25">
      <c r="A6" s="13" t="s">
        <v>154</v>
      </c>
      <c r="B6" s="132">
        <v>35</v>
      </c>
      <c r="C6" s="132">
        <v>67</v>
      </c>
      <c r="D6" s="132">
        <v>61</v>
      </c>
      <c r="E6" s="132">
        <v>36</v>
      </c>
      <c r="F6" s="132">
        <v>1561</v>
      </c>
      <c r="G6" s="132"/>
      <c r="H6" s="132">
        <f>-SUM(B6:G6)+1968</f>
        <v>208</v>
      </c>
      <c r="I6" s="28">
        <f t="shared" ref="I6:I15" si="0">SUM(B6:H6)</f>
        <v>1968</v>
      </c>
      <c r="J6" s="133">
        <f t="shared" ref="J6:J15" si="1">(I6-K6)/K6</f>
        <v>0.38591549295774646</v>
      </c>
      <c r="K6" s="87">
        <v>1420</v>
      </c>
    </row>
    <row r="7" spans="1:11" ht="15" thickBot="1" x14ac:dyDescent="0.25">
      <c r="A7" s="13" t="s">
        <v>153</v>
      </c>
      <c r="B7" s="132">
        <v>20</v>
      </c>
      <c r="C7" s="132">
        <v>5</v>
      </c>
      <c r="D7" s="132">
        <v>2005</v>
      </c>
      <c r="E7" s="132">
        <v>967</v>
      </c>
      <c r="F7" s="132">
        <v>1502</v>
      </c>
      <c r="G7" s="132">
        <v>16</v>
      </c>
      <c r="H7" s="132">
        <f>-SUM(B7:G7)+11214</f>
        <v>6699</v>
      </c>
      <c r="I7" s="28">
        <f t="shared" si="0"/>
        <v>11214</v>
      </c>
      <c r="J7" s="133">
        <f t="shared" si="1"/>
        <v>1.9269223777495001E-2</v>
      </c>
      <c r="K7" s="87">
        <v>11002</v>
      </c>
    </row>
    <row r="8" spans="1:11" ht="15" thickBot="1" x14ac:dyDescent="0.25">
      <c r="A8" s="13" t="s">
        <v>152</v>
      </c>
      <c r="B8" s="132">
        <v>27</v>
      </c>
      <c r="C8" s="132">
        <v>35</v>
      </c>
      <c r="D8" s="132">
        <v>82</v>
      </c>
      <c r="E8" s="132">
        <v>22</v>
      </c>
      <c r="F8" s="132">
        <v>7</v>
      </c>
      <c r="G8" s="132">
        <v>3</v>
      </c>
      <c r="H8" s="132">
        <f>-SUM(B8:G8)+260</f>
        <v>84</v>
      </c>
      <c r="I8" s="28">
        <f t="shared" si="0"/>
        <v>260</v>
      </c>
      <c r="J8" s="133">
        <f t="shared" si="1"/>
        <v>-3.8314176245210726E-3</v>
      </c>
      <c r="K8" s="87">
        <v>261</v>
      </c>
    </row>
    <row r="9" spans="1:11" ht="15" thickBot="1" x14ac:dyDescent="0.25">
      <c r="A9" s="13" t="s">
        <v>151</v>
      </c>
      <c r="B9" s="132"/>
      <c r="C9" s="132">
        <v>1</v>
      </c>
      <c r="D9" s="132">
        <v>39</v>
      </c>
      <c r="E9" s="132">
        <v>29</v>
      </c>
      <c r="F9" s="132">
        <v>10</v>
      </c>
      <c r="G9" s="132"/>
      <c r="H9" s="132">
        <f>-SUM(B9:G9)+192</f>
        <v>113</v>
      </c>
      <c r="I9" s="28">
        <f t="shared" si="0"/>
        <v>192</v>
      </c>
      <c r="J9" s="133">
        <f t="shared" si="1"/>
        <v>1.5873015873015872E-2</v>
      </c>
      <c r="K9" s="87">
        <v>189</v>
      </c>
    </row>
    <row r="10" spans="1:11" ht="15" thickBot="1" x14ac:dyDescent="0.25">
      <c r="A10" s="13" t="s">
        <v>126</v>
      </c>
      <c r="B10" s="132">
        <v>4</v>
      </c>
      <c r="C10" s="132">
        <v>3</v>
      </c>
      <c r="D10" s="132">
        <v>89</v>
      </c>
      <c r="E10" s="132">
        <v>22</v>
      </c>
      <c r="F10" s="132">
        <v>68</v>
      </c>
      <c r="G10" s="132"/>
      <c r="H10" s="132">
        <f>-SUM(B10:G10)+1346</f>
        <v>1160</v>
      </c>
      <c r="I10" s="28">
        <f t="shared" si="0"/>
        <v>1346</v>
      </c>
      <c r="J10" s="133">
        <f t="shared" si="1"/>
        <v>0.12730318257956449</v>
      </c>
      <c r="K10" s="87">
        <v>1194</v>
      </c>
    </row>
    <row r="11" spans="1:11" ht="15" thickBot="1" x14ac:dyDescent="0.25">
      <c r="A11" s="13" t="s">
        <v>142</v>
      </c>
      <c r="B11" s="132">
        <v>2</v>
      </c>
      <c r="C11" s="132"/>
      <c r="D11" s="132">
        <v>148</v>
      </c>
      <c r="E11" s="132">
        <v>19</v>
      </c>
      <c r="F11" s="132">
        <v>1</v>
      </c>
      <c r="G11" s="132"/>
      <c r="H11" s="132">
        <f>-SUM(B11:G11)+170</f>
        <v>0</v>
      </c>
      <c r="I11" s="28">
        <f t="shared" si="0"/>
        <v>170</v>
      </c>
      <c r="J11" s="133">
        <f t="shared" si="1"/>
        <v>3.0303030303030304E-2</v>
      </c>
      <c r="K11" s="87">
        <v>165</v>
      </c>
    </row>
    <row r="12" spans="1:11" ht="15" thickBot="1" x14ac:dyDescent="0.25">
      <c r="A12" s="13" t="s">
        <v>150</v>
      </c>
      <c r="B12" s="132">
        <v>227</v>
      </c>
      <c r="C12" s="132">
        <v>102</v>
      </c>
      <c r="D12" s="132">
        <v>576</v>
      </c>
      <c r="E12" s="132">
        <v>405</v>
      </c>
      <c r="F12" s="132">
        <v>131</v>
      </c>
      <c r="G12" s="132">
        <v>29</v>
      </c>
      <c r="H12" s="132">
        <f>-SUM(B12:G12)+2181</f>
        <v>711</v>
      </c>
      <c r="I12" s="28">
        <f t="shared" si="0"/>
        <v>2181</v>
      </c>
      <c r="J12" s="133">
        <f t="shared" si="1"/>
        <v>4.6061722708429292E-3</v>
      </c>
      <c r="K12" s="87">
        <v>2171</v>
      </c>
    </row>
    <row r="13" spans="1:11" ht="15" thickBot="1" x14ac:dyDescent="0.25">
      <c r="A13" s="13" t="s">
        <v>149</v>
      </c>
      <c r="B13" s="132">
        <v>3</v>
      </c>
      <c r="C13" s="132">
        <v>2</v>
      </c>
      <c r="D13" s="132">
        <v>40</v>
      </c>
      <c r="E13" s="132">
        <v>17</v>
      </c>
      <c r="F13" s="132">
        <v>2</v>
      </c>
      <c r="G13" s="132"/>
      <c r="H13" s="132">
        <f>-SUM(B13:G13)+142</f>
        <v>78</v>
      </c>
      <c r="I13" s="28">
        <f t="shared" si="0"/>
        <v>142</v>
      </c>
      <c r="J13" s="133">
        <f t="shared" si="1"/>
        <v>0</v>
      </c>
      <c r="K13" s="87">
        <v>142</v>
      </c>
    </row>
    <row r="14" spans="1:11" ht="15" thickBot="1" x14ac:dyDescent="0.25">
      <c r="A14" s="13" t="s">
        <v>148</v>
      </c>
      <c r="B14" s="132">
        <v>69</v>
      </c>
      <c r="C14" s="132">
        <v>67</v>
      </c>
      <c r="D14" s="132">
        <v>179</v>
      </c>
      <c r="E14" s="132">
        <v>70</v>
      </c>
      <c r="F14" s="132">
        <v>55</v>
      </c>
      <c r="G14" s="132">
        <v>27</v>
      </c>
      <c r="H14" s="132">
        <f>-SUM(B14:G14)+467</f>
        <v>0</v>
      </c>
      <c r="I14" s="28">
        <f t="shared" si="0"/>
        <v>467</v>
      </c>
      <c r="J14" s="133">
        <f t="shared" si="1"/>
        <v>2.1459227467811159E-3</v>
      </c>
      <c r="K14" s="87">
        <v>466</v>
      </c>
    </row>
    <row r="15" spans="1:11" ht="15" thickBot="1" x14ac:dyDescent="0.25">
      <c r="A15" s="13" t="s">
        <v>125</v>
      </c>
      <c r="B15" s="132">
        <v>195</v>
      </c>
      <c r="C15" s="132">
        <v>167</v>
      </c>
      <c r="D15" s="132">
        <v>269</v>
      </c>
      <c r="E15" s="132">
        <v>168</v>
      </c>
      <c r="F15" s="132">
        <v>124</v>
      </c>
      <c r="G15" s="132">
        <v>18</v>
      </c>
      <c r="H15" s="132">
        <f>-SUM(B15:G15)+1704</f>
        <v>763</v>
      </c>
      <c r="I15" s="28">
        <f t="shared" si="0"/>
        <v>1704</v>
      </c>
      <c r="J15" s="133">
        <f t="shared" si="1"/>
        <v>5.8719906048150322E-4</v>
      </c>
      <c r="K15" s="87">
        <v>1703</v>
      </c>
    </row>
    <row r="16" spans="1:11" ht="15" thickBot="1" x14ac:dyDescent="0.25">
      <c r="A16" s="13"/>
      <c r="B16" s="27"/>
      <c r="C16" s="27"/>
      <c r="D16" s="27"/>
      <c r="E16" s="27"/>
      <c r="F16" s="27"/>
      <c r="G16" s="27"/>
      <c r="H16" s="27"/>
      <c r="I16" s="28"/>
      <c r="J16" s="15"/>
    </row>
    <row r="17" spans="1:10" ht="15" thickBot="1" x14ac:dyDescent="0.25">
      <c r="A17" s="13"/>
      <c r="B17" s="27"/>
      <c r="C17" s="27"/>
      <c r="D17" s="27"/>
      <c r="E17" s="27"/>
      <c r="F17" s="27"/>
      <c r="G17" s="27"/>
      <c r="H17" s="27"/>
      <c r="I17" s="28"/>
      <c r="J17" s="15"/>
    </row>
    <row r="19" spans="1:10" x14ac:dyDescent="0.2">
      <c r="A19" s="97"/>
      <c r="B19" s="97"/>
      <c r="C19" s="97"/>
      <c r="D19" s="97"/>
      <c r="E19" s="97"/>
      <c r="F19" s="97"/>
      <c r="G19" s="97"/>
      <c r="H19" s="97"/>
      <c r="I19" s="97"/>
      <c r="J19" s="97"/>
    </row>
    <row r="21" spans="1:10" ht="15.75" customHeight="1" x14ac:dyDescent="0.2"/>
    <row r="25" spans="1:10" x14ac:dyDescent="0.2">
      <c r="A25" s="24"/>
    </row>
    <row r="26" spans="1:10" x14ac:dyDescent="0.2">
      <c r="A26" s="24"/>
    </row>
    <row r="27" spans="1:10" x14ac:dyDescent="0.2">
      <c r="A27" s="24"/>
    </row>
    <row r="29" spans="1:10" x14ac:dyDescent="0.2">
      <c r="A29" s="24"/>
    </row>
    <row r="30" spans="1:10" x14ac:dyDescent="0.2">
      <c r="A30" s="24"/>
    </row>
    <row r="31" spans="1:10" x14ac:dyDescent="0.2">
      <c r="A31" s="24"/>
    </row>
    <row r="33" spans="1:1" x14ac:dyDescent="0.2">
      <c r="A33" s="24"/>
    </row>
    <row r="34" spans="1:1" x14ac:dyDescent="0.2">
      <c r="A34" s="24"/>
    </row>
    <row r="35" spans="1:1" x14ac:dyDescent="0.2">
      <c r="A35" s="24"/>
    </row>
    <row r="36" spans="1:1" x14ac:dyDescent="0.2">
      <c r="A36" s="24"/>
    </row>
    <row r="37" spans="1:1" x14ac:dyDescent="0.2">
      <c r="A37" s="24"/>
    </row>
    <row r="38" spans="1:1" x14ac:dyDescent="0.2">
      <c r="A38" s="24"/>
    </row>
  </sheetData>
  <mergeCells count="12">
    <mergeCell ref="A1:A2"/>
    <mergeCell ref="A3:A4"/>
    <mergeCell ref="B3:B4"/>
    <mergeCell ref="C3:C4"/>
    <mergeCell ref="D3:D4"/>
    <mergeCell ref="E3:E4"/>
    <mergeCell ref="A19:J19"/>
    <mergeCell ref="F3:F4"/>
    <mergeCell ref="G3:G4"/>
    <mergeCell ref="H3:H4"/>
    <mergeCell ref="I3:I4"/>
    <mergeCell ref="J3:J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60" zoomScaleNormal="60" workbookViewId="0">
      <selection activeCell="J3" sqref="J3:J4"/>
    </sheetView>
  </sheetViews>
  <sheetFormatPr defaultColWidth="11" defaultRowHeight="14.25" x14ac:dyDescent="0.2"/>
  <cols>
    <col min="1" max="1" width="65" style="16" bestFit="1" customWidth="1"/>
    <col min="2" max="8" width="15.375" style="16" customWidth="1"/>
    <col min="9" max="9" width="17.25" style="16" customWidth="1"/>
    <col min="10" max="10" width="11.25" style="16" bestFit="1" customWidth="1"/>
    <col min="11" max="16384" width="11" style="16"/>
  </cols>
  <sheetData>
    <row r="1" spans="1:12" ht="15.75" thickTop="1" thickBot="1" x14ac:dyDescent="0.25">
      <c r="A1" s="90" t="s">
        <v>23</v>
      </c>
      <c r="B1" s="7" t="s">
        <v>0</v>
      </c>
      <c r="C1" s="7" t="s">
        <v>1</v>
      </c>
      <c r="D1" s="7" t="s">
        <v>2</v>
      </c>
      <c r="E1" s="8"/>
      <c r="F1" s="8"/>
      <c r="G1" s="9"/>
      <c r="H1" s="9"/>
      <c r="I1" s="7" t="s">
        <v>3</v>
      </c>
      <c r="J1" s="7" t="s">
        <v>4</v>
      </c>
      <c r="L1" s="16" t="s">
        <v>56</v>
      </c>
    </row>
    <row r="2" spans="1:12" ht="15.75" thickTop="1" thickBot="1" x14ac:dyDescent="0.25">
      <c r="A2" s="91"/>
      <c r="B2" s="10">
        <v>43110</v>
      </c>
      <c r="C2" s="11" t="s">
        <v>46</v>
      </c>
      <c r="D2" s="12" t="s">
        <v>36</v>
      </c>
      <c r="E2" s="11"/>
      <c r="F2" s="11"/>
      <c r="G2" s="11"/>
      <c r="H2" s="11"/>
      <c r="I2" s="11" t="s">
        <v>36</v>
      </c>
      <c r="J2" s="11"/>
    </row>
    <row r="3" spans="1:12" ht="15" thickTop="1" x14ac:dyDescent="0.2">
      <c r="A3" s="88"/>
      <c r="B3" s="93" t="s">
        <v>98</v>
      </c>
      <c r="C3" s="93" t="s">
        <v>19</v>
      </c>
      <c r="D3" s="93" t="s">
        <v>97</v>
      </c>
      <c r="E3" s="93" t="s">
        <v>15</v>
      </c>
      <c r="F3" s="93" t="s">
        <v>99</v>
      </c>
      <c r="G3" s="93" t="s">
        <v>100</v>
      </c>
      <c r="H3" s="93" t="s">
        <v>21</v>
      </c>
      <c r="I3" s="95" t="s">
        <v>5</v>
      </c>
      <c r="J3" s="95" t="s">
        <v>393</v>
      </c>
    </row>
    <row r="4" spans="1:12" ht="15" thickBot="1" x14ac:dyDescent="0.25">
      <c r="A4" s="89"/>
      <c r="B4" s="94"/>
      <c r="C4" s="94"/>
      <c r="D4" s="94"/>
      <c r="E4" s="94"/>
      <c r="F4" s="94"/>
      <c r="G4" s="94"/>
      <c r="H4" s="94"/>
      <c r="I4" s="96"/>
      <c r="J4" s="96"/>
      <c r="K4" s="87"/>
    </row>
    <row r="5" spans="1:12" ht="15" thickBot="1" x14ac:dyDescent="0.25">
      <c r="A5" s="13" t="s">
        <v>47</v>
      </c>
      <c r="B5" s="27">
        <f>SUM(B23:B45)</f>
        <v>7</v>
      </c>
      <c r="C5" s="27">
        <f t="shared" ref="C5:H5" si="0">SUM(C23:C45)</f>
        <v>7</v>
      </c>
      <c r="D5" s="27">
        <f t="shared" si="0"/>
        <v>6</v>
      </c>
      <c r="E5" s="27">
        <f t="shared" si="0"/>
        <v>6</v>
      </c>
      <c r="F5" s="27">
        <f t="shared" si="0"/>
        <v>6</v>
      </c>
      <c r="G5" s="27">
        <f t="shared" si="0"/>
        <v>6</v>
      </c>
      <c r="H5" s="27">
        <f t="shared" si="0"/>
        <v>3</v>
      </c>
      <c r="I5" s="28">
        <f>SUM(B5:H5)</f>
        <v>41</v>
      </c>
      <c r="J5" s="86">
        <f>(I5-K5)/K5</f>
        <v>0.51851851851851849</v>
      </c>
      <c r="K5" s="87">
        <v>27</v>
      </c>
    </row>
    <row r="6" spans="1:12" ht="15" thickBot="1" x14ac:dyDescent="0.25">
      <c r="A6" s="13" t="s">
        <v>48</v>
      </c>
      <c r="B6" s="27">
        <f>SUM(B23:B37)+SUM(B45:B50)</f>
        <v>5</v>
      </c>
      <c r="C6" s="27">
        <f t="shared" ref="C6:H6" si="1">SUM(C23:C37)+SUM(C45:C50)</f>
        <v>6</v>
      </c>
      <c r="D6" s="27">
        <f t="shared" si="1"/>
        <v>5</v>
      </c>
      <c r="E6" s="27">
        <f t="shared" si="1"/>
        <v>5</v>
      </c>
      <c r="F6" s="27">
        <f t="shared" si="1"/>
        <v>5</v>
      </c>
      <c r="G6" s="27">
        <f t="shared" si="1"/>
        <v>5</v>
      </c>
      <c r="H6" s="27">
        <f t="shared" si="1"/>
        <v>2</v>
      </c>
      <c r="I6" s="28">
        <f t="shared" ref="I6:I16" si="2">SUM(B6:H6)</f>
        <v>33</v>
      </c>
      <c r="J6" s="86">
        <f t="shared" ref="J6:J16" si="3">(I6-K6)/K6</f>
        <v>0.22222222222222221</v>
      </c>
      <c r="K6" s="87">
        <v>27</v>
      </c>
    </row>
    <row r="7" spans="1:12" ht="15" thickBot="1" x14ac:dyDescent="0.25">
      <c r="A7" s="13" t="s">
        <v>183</v>
      </c>
      <c r="B7" s="27"/>
      <c r="C7" s="27"/>
      <c r="D7" s="27"/>
      <c r="E7" s="27"/>
      <c r="F7" s="27"/>
      <c r="G7" s="27"/>
      <c r="H7" s="27"/>
      <c r="I7" s="28">
        <f t="shared" si="2"/>
        <v>0</v>
      </c>
      <c r="J7" s="86"/>
      <c r="K7" s="87"/>
    </row>
    <row r="8" spans="1:12" ht="15" thickBot="1" x14ac:dyDescent="0.25">
      <c r="A8" s="13" t="s">
        <v>49</v>
      </c>
      <c r="B8" s="27">
        <f>SUM(B24:B37)</f>
        <v>3</v>
      </c>
      <c r="C8" s="27">
        <f t="shared" ref="C8:H8" si="4">SUM(C24:C37)</f>
        <v>4</v>
      </c>
      <c r="D8" s="27">
        <f t="shared" si="4"/>
        <v>4</v>
      </c>
      <c r="E8" s="27">
        <f t="shared" si="4"/>
        <v>4</v>
      </c>
      <c r="F8" s="27">
        <f t="shared" si="4"/>
        <v>4</v>
      </c>
      <c r="G8" s="27">
        <f t="shared" si="4"/>
        <v>4</v>
      </c>
      <c r="H8" s="27">
        <f t="shared" si="4"/>
        <v>1</v>
      </c>
      <c r="I8" s="28">
        <f t="shared" si="2"/>
        <v>24</v>
      </c>
      <c r="J8" s="86">
        <f t="shared" si="3"/>
        <v>0</v>
      </c>
      <c r="K8" s="87">
        <v>24</v>
      </c>
    </row>
    <row r="9" spans="1:12" ht="15" thickBot="1" x14ac:dyDescent="0.25">
      <c r="A9" s="13" t="s">
        <v>40</v>
      </c>
      <c r="B9" s="27">
        <f>SUM(B22:B37)</f>
        <v>4</v>
      </c>
      <c r="C9" s="27">
        <f t="shared" ref="C9:H9" si="5">SUM(C22:C37)</f>
        <v>6</v>
      </c>
      <c r="D9" s="27">
        <f t="shared" si="5"/>
        <v>5</v>
      </c>
      <c r="E9" s="27">
        <f t="shared" si="5"/>
        <v>5</v>
      </c>
      <c r="F9" s="27">
        <f t="shared" si="5"/>
        <v>5</v>
      </c>
      <c r="G9" s="27">
        <f t="shared" si="5"/>
        <v>5</v>
      </c>
      <c r="H9" s="27">
        <f t="shared" si="5"/>
        <v>3</v>
      </c>
      <c r="I9" s="28">
        <f t="shared" si="2"/>
        <v>33</v>
      </c>
      <c r="J9" s="86">
        <f t="shared" si="3"/>
        <v>0</v>
      </c>
      <c r="K9" s="87">
        <v>33</v>
      </c>
    </row>
    <row r="10" spans="1:12" ht="15" thickBot="1" x14ac:dyDescent="0.25">
      <c r="A10" s="13" t="s">
        <v>50</v>
      </c>
      <c r="B10" s="27">
        <f>SUM(B24:B37)</f>
        <v>3</v>
      </c>
      <c r="C10" s="27">
        <f t="shared" ref="C10:H10" si="6">SUM(C24:C37)</f>
        <v>4</v>
      </c>
      <c r="D10" s="27">
        <f t="shared" si="6"/>
        <v>4</v>
      </c>
      <c r="E10" s="27">
        <f t="shared" si="6"/>
        <v>4</v>
      </c>
      <c r="F10" s="27">
        <f t="shared" si="6"/>
        <v>4</v>
      </c>
      <c r="G10" s="27">
        <f t="shared" si="6"/>
        <v>4</v>
      </c>
      <c r="H10" s="27">
        <f t="shared" si="6"/>
        <v>1</v>
      </c>
      <c r="I10" s="28">
        <f t="shared" si="2"/>
        <v>24</v>
      </c>
      <c r="J10" s="86">
        <f t="shared" si="3"/>
        <v>0</v>
      </c>
      <c r="K10" s="87">
        <v>24</v>
      </c>
    </row>
    <row r="11" spans="1:12" ht="15" thickBot="1" x14ac:dyDescent="0.25">
      <c r="A11" s="13" t="s">
        <v>41</v>
      </c>
      <c r="B11" s="27">
        <f>SUM(B24:B37)</f>
        <v>3</v>
      </c>
      <c r="C11" s="27">
        <f t="shared" ref="C11:H11" si="7">SUM(C24:C37)</f>
        <v>4</v>
      </c>
      <c r="D11" s="27">
        <f t="shared" si="7"/>
        <v>4</v>
      </c>
      <c r="E11" s="27">
        <f t="shared" si="7"/>
        <v>4</v>
      </c>
      <c r="F11" s="27">
        <f t="shared" si="7"/>
        <v>4</v>
      </c>
      <c r="G11" s="27">
        <f t="shared" si="7"/>
        <v>4</v>
      </c>
      <c r="H11" s="27">
        <f t="shared" si="7"/>
        <v>1</v>
      </c>
      <c r="I11" s="28">
        <f t="shared" si="2"/>
        <v>24</v>
      </c>
      <c r="J11" s="86">
        <f t="shared" si="3"/>
        <v>0</v>
      </c>
      <c r="K11" s="87">
        <v>24</v>
      </c>
    </row>
    <row r="12" spans="1:12" ht="15" thickBot="1" x14ac:dyDescent="0.25">
      <c r="A12" s="13" t="s">
        <v>39</v>
      </c>
      <c r="B12" s="27">
        <f>SUM(B24:B37)</f>
        <v>3</v>
      </c>
      <c r="C12" s="27">
        <f t="shared" ref="C12:H12" si="8">SUM(C24:C37)</f>
        <v>4</v>
      </c>
      <c r="D12" s="27">
        <f t="shared" si="8"/>
        <v>4</v>
      </c>
      <c r="E12" s="27">
        <f t="shared" si="8"/>
        <v>4</v>
      </c>
      <c r="F12" s="27">
        <f t="shared" si="8"/>
        <v>4</v>
      </c>
      <c r="G12" s="27">
        <f t="shared" si="8"/>
        <v>4</v>
      </c>
      <c r="H12" s="27">
        <f t="shared" si="8"/>
        <v>1</v>
      </c>
      <c r="I12" s="28">
        <f t="shared" si="2"/>
        <v>24</v>
      </c>
      <c r="J12" s="86">
        <f t="shared" si="3"/>
        <v>0</v>
      </c>
      <c r="K12" s="87">
        <v>24</v>
      </c>
    </row>
    <row r="13" spans="1:12" ht="15" thickBot="1" x14ac:dyDescent="0.25">
      <c r="A13" s="13" t="s">
        <v>42</v>
      </c>
      <c r="B13" s="27">
        <f>SUM(B24:B37)</f>
        <v>3</v>
      </c>
      <c r="C13" s="27">
        <f t="shared" ref="C13:H13" si="9">SUM(C24:C37)</f>
        <v>4</v>
      </c>
      <c r="D13" s="27">
        <f t="shared" si="9"/>
        <v>4</v>
      </c>
      <c r="E13" s="27">
        <f t="shared" si="9"/>
        <v>4</v>
      </c>
      <c r="F13" s="27">
        <f t="shared" si="9"/>
        <v>4</v>
      </c>
      <c r="G13" s="27">
        <f t="shared" si="9"/>
        <v>4</v>
      </c>
      <c r="H13" s="27">
        <f t="shared" si="9"/>
        <v>1</v>
      </c>
      <c r="I13" s="28">
        <f t="shared" si="2"/>
        <v>24</v>
      </c>
      <c r="J13" s="86">
        <f t="shared" si="3"/>
        <v>0</v>
      </c>
      <c r="K13" s="87">
        <v>24</v>
      </c>
    </row>
    <row r="14" spans="1:12" ht="15" thickBot="1" x14ac:dyDescent="0.25">
      <c r="A14" s="13" t="s">
        <v>43</v>
      </c>
      <c r="B14" s="27"/>
      <c r="C14" s="27"/>
      <c r="D14" s="27"/>
      <c r="E14" s="27"/>
      <c r="F14" s="27"/>
      <c r="G14" s="27"/>
      <c r="H14" s="27"/>
      <c r="I14" s="28">
        <f t="shared" si="2"/>
        <v>0</v>
      </c>
      <c r="J14" s="86"/>
      <c r="K14" s="87">
        <v>0</v>
      </c>
    </row>
    <row r="15" spans="1:12" ht="15" thickBot="1" x14ac:dyDescent="0.25">
      <c r="A15" s="13" t="s">
        <v>51</v>
      </c>
      <c r="B15" s="27"/>
      <c r="C15" s="27"/>
      <c r="D15" s="27"/>
      <c r="E15" s="27"/>
      <c r="F15" s="27"/>
      <c r="G15" s="27"/>
      <c r="H15" s="27"/>
      <c r="I15" s="28">
        <f t="shared" si="2"/>
        <v>0</v>
      </c>
      <c r="J15" s="86"/>
      <c r="K15" s="87">
        <v>0</v>
      </c>
    </row>
    <row r="16" spans="1:12" ht="15" thickBot="1" x14ac:dyDescent="0.25">
      <c r="A16" s="13" t="s">
        <v>70</v>
      </c>
      <c r="B16" s="27">
        <v>1</v>
      </c>
      <c r="C16" s="27"/>
      <c r="D16" s="27"/>
      <c r="E16" s="27"/>
      <c r="F16" s="27"/>
      <c r="G16" s="27"/>
      <c r="H16" s="27">
        <v>1</v>
      </c>
      <c r="I16" s="28">
        <f t="shared" si="2"/>
        <v>2</v>
      </c>
      <c r="J16" s="86">
        <f t="shared" si="3"/>
        <v>0</v>
      </c>
      <c r="K16" s="87">
        <v>2</v>
      </c>
    </row>
    <row r="17" spans="1:11" x14ac:dyDescent="0.2">
      <c r="K17" s="87"/>
    </row>
    <row r="18" spans="1:11" x14ac:dyDescent="0.2">
      <c r="A18" s="97" t="s">
        <v>35</v>
      </c>
      <c r="B18" s="97"/>
      <c r="C18" s="97"/>
      <c r="D18" s="97"/>
      <c r="E18" s="97"/>
      <c r="F18" s="97"/>
      <c r="G18" s="97"/>
      <c r="H18" s="97"/>
      <c r="I18" s="97"/>
      <c r="J18" s="97"/>
    </row>
    <row r="20" spans="1:11" ht="15.75" customHeight="1" x14ac:dyDescent="0.2"/>
    <row r="21" spans="1:11" x14ac:dyDescent="0.2">
      <c r="A21" s="16" t="s">
        <v>75</v>
      </c>
      <c r="B21" s="16">
        <v>1</v>
      </c>
      <c r="H21" s="16">
        <v>1</v>
      </c>
      <c r="I21" s="16" t="s">
        <v>76</v>
      </c>
      <c r="J21" s="16" t="s">
        <v>90</v>
      </c>
    </row>
    <row r="22" spans="1:11" x14ac:dyDescent="0.2">
      <c r="A22" s="16" t="s">
        <v>73</v>
      </c>
      <c r="C22" s="16">
        <v>1</v>
      </c>
      <c r="D22" s="16">
        <v>1</v>
      </c>
      <c r="E22" s="16">
        <v>1</v>
      </c>
      <c r="F22" s="16">
        <v>1</v>
      </c>
      <c r="G22" s="16">
        <v>1</v>
      </c>
      <c r="H22" s="16">
        <v>1</v>
      </c>
      <c r="I22" s="16" t="s">
        <v>77</v>
      </c>
      <c r="J22" s="16" t="s">
        <v>109</v>
      </c>
    </row>
    <row r="23" spans="1:11" x14ac:dyDescent="0.2">
      <c r="A23" s="16" t="s">
        <v>74</v>
      </c>
      <c r="B23" s="16">
        <v>1</v>
      </c>
      <c r="C23" s="16">
        <v>1</v>
      </c>
      <c r="H23" s="16">
        <v>1</v>
      </c>
      <c r="I23" s="16" t="s">
        <v>77</v>
      </c>
      <c r="J23" s="16" t="s">
        <v>109</v>
      </c>
    </row>
    <row r="24" spans="1:11" x14ac:dyDescent="0.2">
      <c r="A24" s="24" t="s">
        <v>81</v>
      </c>
      <c r="B24" s="16">
        <v>1</v>
      </c>
      <c r="C24" s="16">
        <v>1</v>
      </c>
      <c r="D24" s="16">
        <v>1</v>
      </c>
      <c r="E24" s="16">
        <v>1</v>
      </c>
      <c r="F24" s="16">
        <v>1</v>
      </c>
      <c r="G24" s="16">
        <v>1</v>
      </c>
      <c r="H24" s="16">
        <v>1</v>
      </c>
      <c r="I24" s="16" t="s">
        <v>77</v>
      </c>
      <c r="J24" s="16" t="s">
        <v>89</v>
      </c>
    </row>
    <row r="25" spans="1:11" x14ac:dyDescent="0.2">
      <c r="A25" s="24" t="s">
        <v>79</v>
      </c>
      <c r="B25" s="16">
        <v>1</v>
      </c>
      <c r="I25" s="16" t="s">
        <v>77</v>
      </c>
      <c r="J25" s="16" t="s">
        <v>89</v>
      </c>
    </row>
    <row r="26" spans="1:11" x14ac:dyDescent="0.2">
      <c r="A26" s="24" t="s">
        <v>80</v>
      </c>
      <c r="D26" s="16">
        <v>1</v>
      </c>
      <c r="I26" s="16" t="s">
        <v>77</v>
      </c>
      <c r="J26" s="16" t="s">
        <v>89</v>
      </c>
    </row>
    <row r="27" spans="1:11" x14ac:dyDescent="0.2">
      <c r="A27" s="16" t="s">
        <v>85</v>
      </c>
      <c r="F27" s="16">
        <v>1</v>
      </c>
      <c r="I27" s="16" t="s">
        <v>77</v>
      </c>
      <c r="J27" s="16" t="s">
        <v>89</v>
      </c>
    </row>
    <row r="28" spans="1:11" x14ac:dyDescent="0.2">
      <c r="A28" s="24" t="s">
        <v>82</v>
      </c>
      <c r="C28" s="16">
        <v>1</v>
      </c>
      <c r="I28" s="16" t="s">
        <v>77</v>
      </c>
      <c r="J28" s="16" t="s">
        <v>89</v>
      </c>
    </row>
    <row r="29" spans="1:11" x14ac:dyDescent="0.2">
      <c r="A29" s="24" t="s">
        <v>83</v>
      </c>
      <c r="G29" s="16">
        <v>1</v>
      </c>
      <c r="I29" s="16" t="s">
        <v>77</v>
      </c>
      <c r="J29" s="16" t="s">
        <v>89</v>
      </c>
    </row>
    <row r="30" spans="1:11" x14ac:dyDescent="0.2">
      <c r="A30" s="24" t="s">
        <v>84</v>
      </c>
      <c r="E30" s="16">
        <v>1</v>
      </c>
      <c r="I30" s="16" t="s">
        <v>77</v>
      </c>
      <c r="J30" s="16" t="s">
        <v>89</v>
      </c>
    </row>
    <row r="31" spans="1:11" x14ac:dyDescent="0.2">
      <c r="A31" s="16" t="s">
        <v>88</v>
      </c>
      <c r="C31" s="16">
        <v>1</v>
      </c>
      <c r="D31" s="16">
        <v>1</v>
      </c>
      <c r="E31" s="16">
        <v>1</v>
      </c>
      <c r="F31" s="16">
        <v>1</v>
      </c>
      <c r="G31" s="16">
        <v>1</v>
      </c>
      <c r="I31" s="16" t="s">
        <v>77</v>
      </c>
      <c r="J31" s="16" t="s">
        <v>110</v>
      </c>
    </row>
    <row r="32" spans="1:11" x14ac:dyDescent="0.2">
      <c r="A32" s="24" t="s">
        <v>111</v>
      </c>
      <c r="B32" s="16">
        <v>1</v>
      </c>
      <c r="I32" s="16" t="s">
        <v>77</v>
      </c>
      <c r="J32" s="16" t="s">
        <v>117</v>
      </c>
    </row>
    <row r="33" spans="1:10" x14ac:dyDescent="0.2">
      <c r="A33" s="24" t="s">
        <v>112</v>
      </c>
      <c r="C33" s="16">
        <v>1</v>
      </c>
      <c r="I33" s="16" t="s">
        <v>77</v>
      </c>
      <c r="J33" s="16" t="s">
        <v>117</v>
      </c>
    </row>
    <row r="34" spans="1:10" x14ac:dyDescent="0.2">
      <c r="A34" s="24" t="s">
        <v>113</v>
      </c>
      <c r="F34" s="16">
        <v>1</v>
      </c>
      <c r="I34" s="16" t="s">
        <v>77</v>
      </c>
      <c r="J34" s="16" t="s">
        <v>117</v>
      </c>
    </row>
    <row r="35" spans="1:10" x14ac:dyDescent="0.2">
      <c r="A35" s="24" t="s">
        <v>114</v>
      </c>
      <c r="D35" s="16">
        <v>1</v>
      </c>
      <c r="I35" s="16" t="s">
        <v>77</v>
      </c>
      <c r="J35" s="16" t="s">
        <v>117</v>
      </c>
    </row>
    <row r="36" spans="1:10" x14ac:dyDescent="0.2">
      <c r="A36" s="24" t="s">
        <v>115</v>
      </c>
      <c r="G36" s="16">
        <v>1</v>
      </c>
      <c r="I36" s="16" t="s">
        <v>77</v>
      </c>
      <c r="J36" s="16" t="s">
        <v>117</v>
      </c>
    </row>
    <row r="37" spans="1:10" x14ac:dyDescent="0.2">
      <c r="A37" s="24" t="s">
        <v>116</v>
      </c>
      <c r="E37" s="16">
        <v>1</v>
      </c>
      <c r="I37" s="16" t="s">
        <v>77</v>
      </c>
      <c r="J37" s="16" t="s">
        <v>117</v>
      </c>
    </row>
    <row r="38" spans="1:10" x14ac:dyDescent="0.2">
      <c r="A38" s="16" t="s">
        <v>251</v>
      </c>
      <c r="B38" s="16">
        <v>1</v>
      </c>
      <c r="C38" s="16">
        <v>1</v>
      </c>
      <c r="D38" s="16">
        <v>1</v>
      </c>
      <c r="E38" s="16">
        <v>1</v>
      </c>
      <c r="F38" s="16">
        <v>1</v>
      </c>
      <c r="G38" s="16">
        <v>1</v>
      </c>
      <c r="H38" s="16">
        <v>1</v>
      </c>
      <c r="I38" s="16" t="s">
        <v>76</v>
      </c>
      <c r="J38" s="16" t="s">
        <v>90</v>
      </c>
    </row>
    <row r="39" spans="1:10" x14ac:dyDescent="0.2">
      <c r="A39" s="16" t="s">
        <v>373</v>
      </c>
      <c r="B39" s="16">
        <v>1</v>
      </c>
      <c r="I39" s="16" t="s">
        <v>76</v>
      </c>
      <c r="J39" s="16" t="s">
        <v>90</v>
      </c>
    </row>
    <row r="40" spans="1:10" x14ac:dyDescent="0.2">
      <c r="A40" s="16" t="s">
        <v>372</v>
      </c>
      <c r="D40" s="16">
        <v>1</v>
      </c>
      <c r="I40" s="16" t="s">
        <v>76</v>
      </c>
      <c r="J40" s="16" t="s">
        <v>90</v>
      </c>
    </row>
    <row r="41" spans="1:10" x14ac:dyDescent="0.2">
      <c r="A41" s="16" t="s">
        <v>374</v>
      </c>
      <c r="E41" s="16">
        <v>1</v>
      </c>
      <c r="I41" s="16" t="s">
        <v>76</v>
      </c>
      <c r="J41" s="16" t="s">
        <v>90</v>
      </c>
    </row>
    <row r="42" spans="1:10" x14ac:dyDescent="0.2">
      <c r="A42" s="16" t="s">
        <v>375</v>
      </c>
      <c r="F42" s="16">
        <v>1</v>
      </c>
      <c r="I42" s="16" t="s">
        <v>76</v>
      </c>
      <c r="J42" s="16" t="s">
        <v>90</v>
      </c>
    </row>
    <row r="43" spans="1:10" x14ac:dyDescent="0.2">
      <c r="A43" s="16" t="s">
        <v>376</v>
      </c>
      <c r="G43" s="16">
        <v>1</v>
      </c>
      <c r="I43" s="16" t="s">
        <v>76</v>
      </c>
      <c r="J43" s="16" t="s">
        <v>90</v>
      </c>
    </row>
    <row r="44" spans="1:10" x14ac:dyDescent="0.2">
      <c r="A44" s="16" t="s">
        <v>377</v>
      </c>
      <c r="C44" s="16">
        <v>1</v>
      </c>
      <c r="I44" s="16" t="s">
        <v>76</v>
      </c>
      <c r="J44" s="16" t="s">
        <v>90</v>
      </c>
    </row>
    <row r="45" spans="1:10" x14ac:dyDescent="0.2">
      <c r="A45" s="16" t="s">
        <v>378</v>
      </c>
      <c r="B45" s="16">
        <v>1</v>
      </c>
      <c r="I45" s="16" t="s">
        <v>76</v>
      </c>
      <c r="J45" s="16" t="s">
        <v>90</v>
      </c>
    </row>
    <row r="46" spans="1:10" x14ac:dyDescent="0.2">
      <c r="A46" s="16" t="s">
        <v>379</v>
      </c>
      <c r="D46" s="16">
        <v>1</v>
      </c>
      <c r="I46" s="16" t="s">
        <v>76</v>
      </c>
      <c r="J46" s="16" t="s">
        <v>90</v>
      </c>
    </row>
    <row r="47" spans="1:10" x14ac:dyDescent="0.2">
      <c r="A47" s="16" t="s">
        <v>380</v>
      </c>
      <c r="E47" s="16">
        <v>1</v>
      </c>
      <c r="I47" s="16" t="s">
        <v>76</v>
      </c>
      <c r="J47" s="16" t="s">
        <v>90</v>
      </c>
    </row>
    <row r="48" spans="1:10" x14ac:dyDescent="0.2">
      <c r="A48" s="16" t="s">
        <v>381</v>
      </c>
      <c r="F48" s="16">
        <v>1</v>
      </c>
      <c r="I48" s="16" t="s">
        <v>76</v>
      </c>
      <c r="J48" s="16" t="s">
        <v>90</v>
      </c>
    </row>
    <row r="49" spans="1:10" x14ac:dyDescent="0.2">
      <c r="A49" s="16" t="s">
        <v>382</v>
      </c>
      <c r="G49" s="16">
        <v>1</v>
      </c>
      <c r="I49" s="16" t="s">
        <v>76</v>
      </c>
      <c r="J49" s="16" t="s">
        <v>90</v>
      </c>
    </row>
    <row r="50" spans="1:10" x14ac:dyDescent="0.2">
      <c r="A50" s="16" t="s">
        <v>383</v>
      </c>
      <c r="C50" s="16">
        <v>1</v>
      </c>
      <c r="I50" s="16" t="s">
        <v>76</v>
      </c>
      <c r="J50" s="16" t="s">
        <v>90</v>
      </c>
    </row>
  </sheetData>
  <mergeCells count="12">
    <mergeCell ref="A1:A2"/>
    <mergeCell ref="D3:D4"/>
    <mergeCell ref="I3:I4"/>
    <mergeCell ref="J3:J4"/>
    <mergeCell ref="A18:J18"/>
    <mergeCell ref="H3:H4"/>
    <mergeCell ref="G3:G4"/>
    <mergeCell ref="F3:F4"/>
    <mergeCell ref="E3:E4"/>
    <mergeCell ref="C3:C4"/>
    <mergeCell ref="B3:B4"/>
    <mergeCell ref="A3:A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60" zoomScaleNormal="60" workbookViewId="0">
      <selection activeCell="J9" sqref="J9"/>
    </sheetView>
  </sheetViews>
  <sheetFormatPr defaultRowHeight="14.25" x14ac:dyDescent="0.2"/>
  <cols>
    <col min="1" max="6" width="34.625" style="16" customWidth="1"/>
    <col min="7" max="16384" width="9" style="16"/>
  </cols>
  <sheetData>
    <row r="1" spans="1:6" ht="15" thickBot="1" x14ac:dyDescent="0.25">
      <c r="A1" s="103" t="s">
        <v>37</v>
      </c>
      <c r="B1" s="17" t="s">
        <v>0</v>
      </c>
      <c r="C1" s="17" t="s">
        <v>1</v>
      </c>
      <c r="D1" s="17"/>
      <c r="E1" s="17"/>
      <c r="F1" s="17"/>
    </row>
    <row r="2" spans="1:6" ht="15" thickBot="1" x14ac:dyDescent="0.25">
      <c r="A2" s="104"/>
      <c r="B2" s="31">
        <v>43069</v>
      </c>
      <c r="C2" s="31" t="s">
        <v>46</v>
      </c>
      <c r="D2" s="31"/>
      <c r="E2" s="31"/>
      <c r="F2" s="31"/>
    </row>
    <row r="3" spans="1:6" ht="15.75" customHeight="1" x14ac:dyDescent="0.2">
      <c r="A3" s="105" t="s">
        <v>223</v>
      </c>
      <c r="B3" s="101" t="s">
        <v>222</v>
      </c>
      <c r="C3" s="101" t="s">
        <v>221</v>
      </c>
      <c r="D3" s="101" t="s">
        <v>38</v>
      </c>
      <c r="E3" s="101" t="s">
        <v>220</v>
      </c>
      <c r="F3" s="101" t="s">
        <v>207</v>
      </c>
    </row>
    <row r="4" spans="1:6" ht="15" thickBot="1" x14ac:dyDescent="0.25">
      <c r="A4" s="94"/>
      <c r="B4" s="102"/>
      <c r="C4" s="102"/>
      <c r="D4" s="102"/>
      <c r="E4" s="102"/>
      <c r="F4" s="102"/>
    </row>
    <row r="5" spans="1:6" ht="57.75" customHeight="1" thickBot="1" x14ac:dyDescent="0.25">
      <c r="A5" s="98" t="s">
        <v>219</v>
      </c>
      <c r="B5" s="38" t="s">
        <v>218</v>
      </c>
      <c r="C5" s="35" t="s">
        <v>188</v>
      </c>
      <c r="D5" s="37" t="s">
        <v>217</v>
      </c>
      <c r="E5" s="35" t="s">
        <v>216</v>
      </c>
      <c r="F5" s="35" t="s">
        <v>190</v>
      </c>
    </row>
    <row r="6" spans="1:6" ht="76.5" customHeight="1" thickBot="1" x14ac:dyDescent="0.25">
      <c r="A6" s="99"/>
      <c r="B6" s="34" t="s">
        <v>215</v>
      </c>
      <c r="C6" s="33" t="s">
        <v>188</v>
      </c>
      <c r="D6" s="36" t="s">
        <v>214</v>
      </c>
      <c r="E6" s="33" t="s">
        <v>186</v>
      </c>
      <c r="F6" s="33" t="s">
        <v>190</v>
      </c>
    </row>
    <row r="7" spans="1:6" ht="52.5" customHeight="1" thickBot="1" x14ac:dyDescent="0.25">
      <c r="A7" s="99"/>
      <c r="B7" s="34" t="s">
        <v>213</v>
      </c>
      <c r="C7" s="33" t="s">
        <v>188</v>
      </c>
      <c r="D7" s="36" t="s">
        <v>212</v>
      </c>
      <c r="E7" s="35" t="s">
        <v>194</v>
      </c>
      <c r="F7" s="33" t="s">
        <v>203</v>
      </c>
    </row>
    <row r="8" spans="1:6" ht="72" thickBot="1" x14ac:dyDescent="0.25">
      <c r="A8" s="99"/>
      <c r="B8" s="34" t="s">
        <v>211</v>
      </c>
      <c r="C8" s="33" t="s">
        <v>188</v>
      </c>
      <c r="D8" s="36" t="s">
        <v>210</v>
      </c>
      <c r="E8" s="35" t="s">
        <v>194</v>
      </c>
      <c r="F8" s="33" t="s">
        <v>207</v>
      </c>
    </row>
    <row r="9" spans="1:6" ht="29.25" thickBot="1" x14ac:dyDescent="0.25">
      <c r="A9" s="99"/>
      <c r="B9" s="34" t="s">
        <v>209</v>
      </c>
      <c r="C9" s="33" t="s">
        <v>188</v>
      </c>
      <c r="D9" s="33" t="s">
        <v>208</v>
      </c>
      <c r="E9" s="35" t="s">
        <v>194</v>
      </c>
      <c r="F9" s="33" t="s">
        <v>207</v>
      </c>
    </row>
    <row r="10" spans="1:6" ht="43.5" thickBot="1" x14ac:dyDescent="0.25">
      <c r="A10" s="99"/>
      <c r="B10" s="34" t="s">
        <v>206</v>
      </c>
      <c r="C10" s="33" t="s">
        <v>188</v>
      </c>
      <c r="D10" s="33" t="s">
        <v>205</v>
      </c>
      <c r="E10" s="33" t="s">
        <v>204</v>
      </c>
      <c r="F10" s="33" t="s">
        <v>203</v>
      </c>
    </row>
    <row r="11" spans="1:6" ht="15" thickBot="1" x14ac:dyDescent="0.25">
      <c r="A11" s="100"/>
      <c r="B11" s="34" t="s">
        <v>184</v>
      </c>
      <c r="C11" s="33"/>
      <c r="D11" s="33"/>
      <c r="E11" s="33"/>
      <c r="F11" s="33"/>
    </row>
    <row r="12" spans="1:6" ht="15" thickBot="1" x14ac:dyDescent="0.25">
      <c r="A12" s="98" t="s">
        <v>202</v>
      </c>
      <c r="B12" s="34" t="s">
        <v>201</v>
      </c>
      <c r="C12" s="33" t="s">
        <v>188</v>
      </c>
      <c r="D12" s="33" t="s">
        <v>200</v>
      </c>
      <c r="E12" s="35" t="s">
        <v>194</v>
      </c>
      <c r="F12" s="33" t="s">
        <v>190</v>
      </c>
    </row>
    <row r="13" spans="1:6" ht="15" thickBot="1" x14ac:dyDescent="0.25">
      <c r="A13" s="99"/>
      <c r="B13" s="34" t="s">
        <v>199</v>
      </c>
      <c r="C13" s="33" t="s">
        <v>188</v>
      </c>
      <c r="D13" s="33" t="s">
        <v>197</v>
      </c>
      <c r="E13" s="35" t="s">
        <v>194</v>
      </c>
      <c r="F13" s="33" t="s">
        <v>190</v>
      </c>
    </row>
    <row r="14" spans="1:6" ht="15" thickBot="1" x14ac:dyDescent="0.25">
      <c r="A14" s="99"/>
      <c r="B14" s="34" t="s">
        <v>198</v>
      </c>
      <c r="C14" s="33" t="s">
        <v>188</v>
      </c>
      <c r="D14" s="33" t="s">
        <v>197</v>
      </c>
      <c r="E14" s="35" t="s">
        <v>194</v>
      </c>
      <c r="F14" s="33" t="s">
        <v>190</v>
      </c>
    </row>
    <row r="15" spans="1:6" ht="15" thickBot="1" x14ac:dyDescent="0.25">
      <c r="A15" s="99"/>
      <c r="B15" s="34" t="s">
        <v>196</v>
      </c>
      <c r="C15" s="33" t="s">
        <v>188</v>
      </c>
      <c r="D15" s="33" t="s">
        <v>195</v>
      </c>
      <c r="E15" s="35" t="s">
        <v>194</v>
      </c>
      <c r="F15" s="33" t="s">
        <v>193</v>
      </c>
    </row>
    <row r="16" spans="1:6" ht="29.25" thickBot="1" x14ac:dyDescent="0.25">
      <c r="A16" s="99"/>
      <c r="B16" s="34" t="s">
        <v>192</v>
      </c>
      <c r="C16" s="33" t="s">
        <v>188</v>
      </c>
      <c r="D16" s="33" t="s">
        <v>191</v>
      </c>
      <c r="E16" s="33" t="s">
        <v>186</v>
      </c>
      <c r="F16" s="33" t="s">
        <v>190</v>
      </c>
    </row>
    <row r="17" spans="1:6" ht="43.5" thickBot="1" x14ac:dyDescent="0.25">
      <c r="A17" s="99"/>
      <c r="B17" s="34" t="s">
        <v>189</v>
      </c>
      <c r="C17" s="33" t="s">
        <v>188</v>
      </c>
      <c r="D17" s="33" t="s">
        <v>187</v>
      </c>
      <c r="E17" s="33" t="s">
        <v>186</v>
      </c>
      <c r="F17" s="33" t="s">
        <v>185</v>
      </c>
    </row>
    <row r="18" spans="1:6" ht="15" thickBot="1" x14ac:dyDescent="0.25">
      <c r="A18" s="100"/>
      <c r="B18" s="34" t="s">
        <v>184</v>
      </c>
      <c r="C18" s="33"/>
      <c r="D18" s="33"/>
      <c r="E18" s="33"/>
      <c r="F18" s="33"/>
    </row>
  </sheetData>
  <mergeCells count="9">
    <mergeCell ref="A12:A18"/>
    <mergeCell ref="D3:D4"/>
    <mergeCell ref="E3:E4"/>
    <mergeCell ref="F3:F4"/>
    <mergeCell ref="A1:A2"/>
    <mergeCell ref="A3:A4"/>
    <mergeCell ref="B3:B4"/>
    <mergeCell ref="C3:C4"/>
    <mergeCell ref="A5:A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70" zoomScaleNormal="70" workbookViewId="0">
      <selection activeCell="B3" sqref="B3:B4"/>
    </sheetView>
  </sheetViews>
  <sheetFormatPr defaultColWidth="11" defaultRowHeight="14.25" x14ac:dyDescent="0.2"/>
  <cols>
    <col min="1" max="1" width="44.625" style="16" bestFit="1" customWidth="1"/>
    <col min="2" max="8" width="16.75" style="16" customWidth="1"/>
    <col min="9" max="9" width="23.125" style="16" customWidth="1"/>
    <col min="10" max="10" width="11" style="16"/>
    <col min="11" max="11" width="25.25" style="16" customWidth="1"/>
    <col min="12" max="12" width="15.875" style="16" bestFit="1" customWidth="1"/>
    <col min="13" max="16384" width="11" style="16"/>
  </cols>
  <sheetData>
    <row r="1" spans="1:11" ht="15.75" thickTop="1" thickBot="1" x14ac:dyDescent="0.25">
      <c r="A1" s="90" t="s">
        <v>54</v>
      </c>
      <c r="B1" s="7" t="s">
        <v>0</v>
      </c>
      <c r="C1" s="7" t="s">
        <v>1</v>
      </c>
      <c r="D1" s="7" t="s">
        <v>2</v>
      </c>
      <c r="E1" s="8"/>
      <c r="F1" s="8"/>
      <c r="G1" s="9"/>
      <c r="H1" s="9"/>
      <c r="I1" s="7" t="s">
        <v>3</v>
      </c>
      <c r="J1" s="7" t="s">
        <v>4</v>
      </c>
    </row>
    <row r="2" spans="1:11" ht="15.75" thickTop="1" thickBot="1" x14ac:dyDescent="0.25">
      <c r="A2" s="91"/>
      <c r="B2" s="10">
        <v>43110</v>
      </c>
      <c r="C2" s="11" t="s">
        <v>46</v>
      </c>
      <c r="D2" s="12" t="s">
        <v>36</v>
      </c>
      <c r="E2" s="11"/>
      <c r="F2" s="11"/>
      <c r="G2" s="11"/>
      <c r="H2" s="11"/>
      <c r="I2" s="14" t="s">
        <v>36</v>
      </c>
      <c r="J2" s="11"/>
    </row>
    <row r="3" spans="1:11" ht="15" thickTop="1" x14ac:dyDescent="0.2">
      <c r="A3" s="88"/>
      <c r="B3" s="93" t="s">
        <v>98</v>
      </c>
      <c r="C3" s="93" t="s">
        <v>19</v>
      </c>
      <c r="D3" s="93" t="s">
        <v>97</v>
      </c>
      <c r="E3" s="93" t="s">
        <v>15</v>
      </c>
      <c r="F3" s="93" t="s">
        <v>99</v>
      </c>
      <c r="G3" s="93" t="s">
        <v>100</v>
      </c>
      <c r="H3" s="93" t="s">
        <v>21</v>
      </c>
      <c r="I3" s="95" t="s">
        <v>5</v>
      </c>
      <c r="J3" s="95" t="s">
        <v>4</v>
      </c>
    </row>
    <row r="4" spans="1:11" ht="15" thickBot="1" x14ac:dyDescent="0.25">
      <c r="A4" s="89"/>
      <c r="B4" s="94"/>
      <c r="C4" s="94"/>
      <c r="D4" s="94"/>
      <c r="E4" s="94"/>
      <c r="F4" s="94"/>
      <c r="G4" s="94"/>
      <c r="H4" s="94"/>
      <c r="I4" s="96"/>
      <c r="J4" s="96"/>
    </row>
    <row r="5" spans="1:11" ht="15" thickBot="1" x14ac:dyDescent="0.25">
      <c r="A5" s="13" t="s">
        <v>47</v>
      </c>
      <c r="B5" s="27">
        <f>SUM(B20:N20)+SUM(B28:B41)+SUM(B25:N25)+SUM(B46:B47)</f>
        <v>17</v>
      </c>
      <c r="C5" s="27">
        <f>B5</f>
        <v>17</v>
      </c>
      <c r="D5" s="27">
        <f t="shared" ref="D5:H5" si="0">C5</f>
        <v>17</v>
      </c>
      <c r="E5" s="27">
        <f t="shared" si="0"/>
        <v>17</v>
      </c>
      <c r="F5" s="27">
        <f t="shared" si="0"/>
        <v>17</v>
      </c>
      <c r="G5" s="27">
        <f t="shared" si="0"/>
        <v>17</v>
      </c>
      <c r="H5" s="27">
        <f t="shared" si="0"/>
        <v>17</v>
      </c>
      <c r="I5" s="28">
        <f>SUM(B5:H5)</f>
        <v>119</v>
      </c>
      <c r="J5" s="15"/>
      <c r="K5" s="16" t="s">
        <v>118</v>
      </c>
    </row>
    <row r="6" spans="1:11" ht="15" thickBot="1" x14ac:dyDescent="0.25">
      <c r="A6" s="13" t="s">
        <v>48</v>
      </c>
      <c r="B6" s="27">
        <f>SUM(B20:N20)+SUM(C28:C41)+SUM(B25:N25)+SUM(C46:C47)</f>
        <v>17</v>
      </c>
      <c r="C6" s="27">
        <f t="shared" ref="C6:H6" si="1">B6</f>
        <v>17</v>
      </c>
      <c r="D6" s="27">
        <f t="shared" si="1"/>
        <v>17</v>
      </c>
      <c r="E6" s="27">
        <f t="shared" si="1"/>
        <v>17</v>
      </c>
      <c r="F6" s="27">
        <f t="shared" si="1"/>
        <v>17</v>
      </c>
      <c r="G6" s="27">
        <f t="shared" si="1"/>
        <v>17</v>
      </c>
      <c r="H6" s="27">
        <f t="shared" si="1"/>
        <v>17</v>
      </c>
      <c r="I6" s="28">
        <f t="shared" ref="I6:I16" si="2">SUM(B6:H6)</f>
        <v>119</v>
      </c>
      <c r="J6" s="15"/>
    </row>
    <row r="7" spans="1:11" ht="15" thickBot="1" x14ac:dyDescent="0.25">
      <c r="A7" s="13" t="s">
        <v>183</v>
      </c>
      <c r="B7" s="27">
        <f>SUM(B23:N23)+SUM(D28:D41)+SUM(B25:N25)</f>
        <v>5</v>
      </c>
      <c r="C7" s="27">
        <f t="shared" ref="C7:H7" si="3">B7</f>
        <v>5</v>
      </c>
      <c r="D7" s="27">
        <f t="shared" si="3"/>
        <v>5</v>
      </c>
      <c r="E7" s="27">
        <f t="shared" si="3"/>
        <v>5</v>
      </c>
      <c r="F7" s="27">
        <f t="shared" si="3"/>
        <v>5</v>
      </c>
      <c r="G7" s="27">
        <f t="shared" si="3"/>
        <v>5</v>
      </c>
      <c r="H7" s="27">
        <f t="shared" si="3"/>
        <v>5</v>
      </c>
      <c r="I7" s="28">
        <f t="shared" si="2"/>
        <v>35</v>
      </c>
      <c r="J7" s="15"/>
    </row>
    <row r="8" spans="1:11" ht="15" thickBot="1" x14ac:dyDescent="0.25">
      <c r="A8" s="13" t="s">
        <v>49</v>
      </c>
      <c r="B8" s="27">
        <f>SUM(E28:E41)++SUM(B25:N25)</f>
        <v>4</v>
      </c>
      <c r="C8" s="27">
        <f t="shared" ref="C8:H8" si="4">B8</f>
        <v>4</v>
      </c>
      <c r="D8" s="27">
        <f t="shared" si="4"/>
        <v>4</v>
      </c>
      <c r="E8" s="27">
        <f t="shared" si="4"/>
        <v>4</v>
      </c>
      <c r="F8" s="27">
        <f t="shared" si="4"/>
        <v>4</v>
      </c>
      <c r="G8" s="27">
        <f t="shared" si="4"/>
        <v>4</v>
      </c>
      <c r="H8" s="27">
        <f t="shared" si="4"/>
        <v>4</v>
      </c>
      <c r="I8" s="28">
        <f t="shared" si="2"/>
        <v>28</v>
      </c>
      <c r="J8" s="15"/>
    </row>
    <row r="9" spans="1:11" ht="15" thickBot="1" x14ac:dyDescent="0.25">
      <c r="A9" s="13" t="s">
        <v>40</v>
      </c>
      <c r="B9" s="27">
        <f>SUM(F28:F41)+SUM(B25:N25)</f>
        <v>2</v>
      </c>
      <c r="C9" s="27">
        <f t="shared" ref="C9:H9" si="5">B9</f>
        <v>2</v>
      </c>
      <c r="D9" s="27">
        <f t="shared" si="5"/>
        <v>2</v>
      </c>
      <c r="E9" s="27">
        <f t="shared" si="5"/>
        <v>2</v>
      </c>
      <c r="F9" s="27">
        <f t="shared" si="5"/>
        <v>2</v>
      </c>
      <c r="G9" s="27">
        <f t="shared" si="5"/>
        <v>2</v>
      </c>
      <c r="H9" s="27">
        <f t="shared" si="5"/>
        <v>2</v>
      </c>
      <c r="I9" s="28">
        <f t="shared" si="2"/>
        <v>14</v>
      </c>
      <c r="J9" s="15"/>
    </row>
    <row r="10" spans="1:11" ht="15" thickBot="1" x14ac:dyDescent="0.25">
      <c r="A10" s="13" t="s">
        <v>50</v>
      </c>
      <c r="B10" s="27">
        <f>SUM(B21:N21)+SUM(G28:G41)+SUM(B25:N25)+SUM(B24:N24)</f>
        <v>6</v>
      </c>
      <c r="C10" s="27">
        <f t="shared" ref="C10:H10" si="6">B10</f>
        <v>6</v>
      </c>
      <c r="D10" s="27">
        <f t="shared" si="6"/>
        <v>6</v>
      </c>
      <c r="E10" s="27">
        <f t="shared" si="6"/>
        <v>6</v>
      </c>
      <c r="F10" s="27">
        <f t="shared" si="6"/>
        <v>6</v>
      </c>
      <c r="G10" s="27">
        <f t="shared" si="6"/>
        <v>6</v>
      </c>
      <c r="H10" s="27">
        <f t="shared" si="6"/>
        <v>6</v>
      </c>
      <c r="I10" s="28">
        <f t="shared" si="2"/>
        <v>42</v>
      </c>
      <c r="J10" s="15"/>
    </row>
    <row r="11" spans="1:11" ht="15" thickBot="1" x14ac:dyDescent="0.25">
      <c r="A11" s="13" t="s">
        <v>41</v>
      </c>
      <c r="B11" s="27">
        <f>SUM(B22:N22)+SUM(H28:H41)</f>
        <v>7</v>
      </c>
      <c r="C11" s="27">
        <f t="shared" ref="C11:H11" si="7">B11</f>
        <v>7</v>
      </c>
      <c r="D11" s="27">
        <f t="shared" si="7"/>
        <v>7</v>
      </c>
      <c r="E11" s="27">
        <f t="shared" si="7"/>
        <v>7</v>
      </c>
      <c r="F11" s="27">
        <f t="shared" si="7"/>
        <v>7</v>
      </c>
      <c r="G11" s="27">
        <f t="shared" si="7"/>
        <v>7</v>
      </c>
      <c r="H11" s="27">
        <f t="shared" si="7"/>
        <v>7</v>
      </c>
      <c r="I11" s="28">
        <f t="shared" si="2"/>
        <v>49</v>
      </c>
      <c r="J11" s="15"/>
    </row>
    <row r="12" spans="1:11" ht="15" thickBot="1" x14ac:dyDescent="0.25">
      <c r="A12" s="13" t="s">
        <v>39</v>
      </c>
      <c r="B12" s="27">
        <f>SUM(B25:N25)+SUM(I28:I41)</f>
        <v>3</v>
      </c>
      <c r="C12" s="27">
        <f t="shared" ref="C12:H12" si="8">B12</f>
        <v>3</v>
      </c>
      <c r="D12" s="27">
        <f t="shared" si="8"/>
        <v>3</v>
      </c>
      <c r="E12" s="27">
        <f t="shared" si="8"/>
        <v>3</v>
      </c>
      <c r="F12" s="27">
        <f t="shared" si="8"/>
        <v>3</v>
      </c>
      <c r="G12" s="27">
        <f t="shared" si="8"/>
        <v>3</v>
      </c>
      <c r="H12" s="27">
        <f t="shared" si="8"/>
        <v>3</v>
      </c>
      <c r="I12" s="28">
        <f t="shared" si="2"/>
        <v>21</v>
      </c>
      <c r="J12" s="15"/>
    </row>
    <row r="13" spans="1:11" ht="15" thickBot="1" x14ac:dyDescent="0.25">
      <c r="A13" s="13" t="s">
        <v>42</v>
      </c>
      <c r="B13" s="27">
        <v>4</v>
      </c>
      <c r="C13" s="27">
        <f t="shared" ref="C13:H13" si="9">B13</f>
        <v>4</v>
      </c>
      <c r="D13" s="27">
        <f t="shared" si="9"/>
        <v>4</v>
      </c>
      <c r="E13" s="27">
        <f t="shared" si="9"/>
        <v>4</v>
      </c>
      <c r="F13" s="27">
        <f t="shared" si="9"/>
        <v>4</v>
      </c>
      <c r="G13" s="27">
        <f t="shared" si="9"/>
        <v>4</v>
      </c>
      <c r="H13" s="27">
        <f t="shared" si="9"/>
        <v>4</v>
      </c>
      <c r="I13" s="28">
        <f t="shared" si="2"/>
        <v>28</v>
      </c>
      <c r="J13" s="15"/>
    </row>
    <row r="14" spans="1:11" ht="15" thickBot="1" x14ac:dyDescent="0.25">
      <c r="A14" s="13" t="s">
        <v>43</v>
      </c>
      <c r="B14" s="27">
        <f>SUM(B25:N25)+SUM(K28:K41)</f>
        <v>2</v>
      </c>
      <c r="C14" s="27">
        <f t="shared" ref="C14:H14" si="10">B14</f>
        <v>2</v>
      </c>
      <c r="D14" s="27">
        <f t="shared" si="10"/>
        <v>2</v>
      </c>
      <c r="E14" s="27">
        <f t="shared" si="10"/>
        <v>2</v>
      </c>
      <c r="F14" s="27">
        <f t="shared" si="10"/>
        <v>2</v>
      </c>
      <c r="G14" s="27">
        <f t="shared" si="10"/>
        <v>2</v>
      </c>
      <c r="H14" s="27">
        <f t="shared" si="10"/>
        <v>2</v>
      </c>
      <c r="I14" s="28">
        <f t="shared" si="2"/>
        <v>14</v>
      </c>
      <c r="J14" s="15"/>
    </row>
    <row r="15" spans="1:11" ht="15" thickBot="1" x14ac:dyDescent="0.25">
      <c r="A15" s="13" t="s">
        <v>51</v>
      </c>
      <c r="B15" s="27">
        <f>SUM(L28:L41)</f>
        <v>1</v>
      </c>
      <c r="C15" s="27">
        <f t="shared" ref="C15:H15" si="11">B15</f>
        <v>1</v>
      </c>
      <c r="D15" s="27">
        <f t="shared" si="11"/>
        <v>1</v>
      </c>
      <c r="E15" s="27">
        <f t="shared" si="11"/>
        <v>1</v>
      </c>
      <c r="F15" s="27">
        <f t="shared" si="11"/>
        <v>1</v>
      </c>
      <c r="G15" s="27">
        <f t="shared" si="11"/>
        <v>1</v>
      </c>
      <c r="H15" s="27">
        <f t="shared" si="11"/>
        <v>1</v>
      </c>
      <c r="I15" s="28">
        <f t="shared" si="2"/>
        <v>7</v>
      </c>
      <c r="J15" s="15"/>
    </row>
    <row r="16" spans="1:11" ht="15" thickBot="1" x14ac:dyDescent="0.25">
      <c r="A16" s="13" t="s">
        <v>70</v>
      </c>
      <c r="B16" s="27">
        <v>1</v>
      </c>
      <c r="C16" s="27"/>
      <c r="D16" s="27"/>
      <c r="E16" s="27"/>
      <c r="F16" s="27"/>
      <c r="G16" s="27"/>
      <c r="H16" s="27">
        <v>1</v>
      </c>
      <c r="I16" s="28">
        <f t="shared" si="2"/>
        <v>2</v>
      </c>
      <c r="J16" s="15"/>
    </row>
    <row r="17" spans="1:15" x14ac:dyDescent="0.2">
      <c r="A17" s="97" t="s">
        <v>35</v>
      </c>
      <c r="B17" s="97"/>
      <c r="C17" s="97"/>
      <c r="D17" s="97"/>
      <c r="E17" s="97"/>
      <c r="F17" s="97"/>
      <c r="G17" s="97"/>
      <c r="H17" s="97"/>
      <c r="I17" s="97"/>
      <c r="J17" s="97"/>
    </row>
    <row r="18" spans="1:15" x14ac:dyDescent="0.2">
      <c r="A18" s="25"/>
      <c r="B18" s="25"/>
      <c r="C18" s="25"/>
      <c r="D18" s="25"/>
      <c r="E18" s="25"/>
      <c r="F18" s="25"/>
      <c r="G18" s="25"/>
      <c r="H18" s="25"/>
      <c r="I18" s="25"/>
      <c r="J18" s="25"/>
    </row>
    <row r="19" spans="1:15" x14ac:dyDescent="0.2">
      <c r="B19" s="16" t="s">
        <v>119</v>
      </c>
      <c r="C19" s="16" t="s">
        <v>120</v>
      </c>
      <c r="D19" s="16" t="s">
        <v>121</v>
      </c>
      <c r="E19" s="16" t="s">
        <v>122</v>
      </c>
      <c r="F19" s="16" t="s">
        <v>123</v>
      </c>
      <c r="G19" s="16" t="s">
        <v>124</v>
      </c>
      <c r="H19" s="16" t="s">
        <v>125</v>
      </c>
      <c r="I19" s="16" t="s">
        <v>126</v>
      </c>
      <c r="J19" s="16" t="s">
        <v>127</v>
      </c>
      <c r="K19" s="16" t="s">
        <v>128</v>
      </c>
      <c r="L19" s="16" t="s">
        <v>129</v>
      </c>
      <c r="M19" s="16" t="s">
        <v>142</v>
      </c>
      <c r="N19" s="16" t="s">
        <v>86</v>
      </c>
    </row>
    <row r="20" spans="1:15" x14ac:dyDescent="0.2">
      <c r="A20" s="23" t="s">
        <v>62</v>
      </c>
      <c r="B20" s="16">
        <v>1</v>
      </c>
      <c r="C20" s="16">
        <v>1</v>
      </c>
      <c r="D20" s="16">
        <v>1</v>
      </c>
      <c r="E20" s="16">
        <v>1</v>
      </c>
      <c r="I20" s="16">
        <v>1</v>
      </c>
      <c r="O20" s="16" t="s">
        <v>67</v>
      </c>
    </row>
    <row r="21" spans="1:15" x14ac:dyDescent="0.2">
      <c r="A21" s="23" t="s">
        <v>143</v>
      </c>
      <c r="B21" s="16">
        <v>1</v>
      </c>
      <c r="C21" s="16">
        <v>1</v>
      </c>
    </row>
    <row r="22" spans="1:15" x14ac:dyDescent="0.2">
      <c r="A22" s="16" t="s">
        <v>63</v>
      </c>
      <c r="D22" s="16">
        <v>1</v>
      </c>
      <c r="E22" s="16">
        <v>1</v>
      </c>
    </row>
    <row r="23" spans="1:15" x14ac:dyDescent="0.2">
      <c r="A23" s="16" t="s">
        <v>64</v>
      </c>
      <c r="J23" s="16">
        <v>1</v>
      </c>
      <c r="O23" s="16" t="s">
        <v>55</v>
      </c>
    </row>
    <row r="24" spans="1:15" x14ac:dyDescent="0.2">
      <c r="A24" s="16" t="s">
        <v>65</v>
      </c>
      <c r="F24" s="16">
        <v>1</v>
      </c>
      <c r="O24" s="16" t="s">
        <v>78</v>
      </c>
    </row>
    <row r="25" spans="1:15" ht="15" customHeight="1" x14ac:dyDescent="0.2">
      <c r="O25" s="16" t="s">
        <v>52</v>
      </c>
    </row>
    <row r="27" spans="1:15" x14ac:dyDescent="0.2">
      <c r="A27" s="16" t="s">
        <v>87</v>
      </c>
      <c r="B27" s="16" t="s">
        <v>130</v>
      </c>
      <c r="C27" s="16" t="s">
        <v>131</v>
      </c>
      <c r="D27" s="16" t="s">
        <v>132</v>
      </c>
      <c r="E27" s="16" t="s">
        <v>133</v>
      </c>
      <c r="F27" s="16" t="s">
        <v>134</v>
      </c>
      <c r="G27" s="16" t="s">
        <v>135</v>
      </c>
      <c r="H27" s="16" t="s">
        <v>141</v>
      </c>
      <c r="I27" s="16" t="s">
        <v>136</v>
      </c>
      <c r="J27" s="16" t="s">
        <v>137</v>
      </c>
      <c r="K27" s="16" t="s">
        <v>138</v>
      </c>
      <c r="L27" s="16" t="s">
        <v>139</v>
      </c>
      <c r="M27" s="16" t="s">
        <v>140</v>
      </c>
    </row>
    <row r="28" spans="1:15" x14ac:dyDescent="0.2">
      <c r="A28" s="16" t="s">
        <v>119</v>
      </c>
      <c r="B28" s="16">
        <v>1</v>
      </c>
      <c r="C28" s="16">
        <v>1</v>
      </c>
      <c r="E28" s="16">
        <v>1</v>
      </c>
    </row>
    <row r="29" spans="1:15" x14ac:dyDescent="0.2">
      <c r="A29" s="16" t="s">
        <v>120</v>
      </c>
      <c r="B29" s="16">
        <v>1</v>
      </c>
      <c r="C29" s="16">
        <v>1</v>
      </c>
    </row>
    <row r="30" spans="1:15" x14ac:dyDescent="0.2">
      <c r="A30" s="16" t="s">
        <v>121</v>
      </c>
      <c r="B30" s="16">
        <v>1</v>
      </c>
      <c r="C30" s="16">
        <v>1</v>
      </c>
      <c r="H30" s="16">
        <v>1</v>
      </c>
    </row>
    <row r="31" spans="1:15" x14ac:dyDescent="0.2">
      <c r="A31" s="16" t="s">
        <v>122</v>
      </c>
      <c r="B31" s="16">
        <v>1</v>
      </c>
      <c r="C31" s="16">
        <v>1</v>
      </c>
      <c r="H31" s="16">
        <v>1</v>
      </c>
    </row>
    <row r="32" spans="1:15" x14ac:dyDescent="0.2">
      <c r="A32" s="16" t="s">
        <v>123</v>
      </c>
      <c r="B32" s="16">
        <v>1</v>
      </c>
      <c r="C32" s="16">
        <v>1</v>
      </c>
      <c r="D32" s="16">
        <v>1</v>
      </c>
      <c r="E32" s="16">
        <v>1</v>
      </c>
      <c r="G32" s="16">
        <v>1</v>
      </c>
      <c r="H32" s="16">
        <v>1</v>
      </c>
      <c r="I32" s="16">
        <v>1</v>
      </c>
      <c r="J32" s="16">
        <v>1</v>
      </c>
    </row>
    <row r="33" spans="1:12" x14ac:dyDescent="0.2">
      <c r="A33" s="16" t="s">
        <v>124</v>
      </c>
      <c r="B33" s="16">
        <v>1</v>
      </c>
      <c r="C33" s="16">
        <v>1</v>
      </c>
      <c r="D33" s="16">
        <v>1</v>
      </c>
      <c r="E33" s="16">
        <v>1</v>
      </c>
      <c r="G33" s="16">
        <v>1</v>
      </c>
      <c r="H33" s="16">
        <v>1</v>
      </c>
      <c r="I33" s="16">
        <v>1</v>
      </c>
      <c r="J33" s="16">
        <v>1</v>
      </c>
    </row>
    <row r="34" spans="1:12" x14ac:dyDescent="0.2">
      <c r="A34" s="16" t="s">
        <v>125</v>
      </c>
      <c r="F34" s="16">
        <v>1</v>
      </c>
    </row>
    <row r="35" spans="1:12" x14ac:dyDescent="0.2">
      <c r="A35" s="16" t="s">
        <v>126</v>
      </c>
      <c r="B35" s="16">
        <v>1</v>
      </c>
      <c r="C35" s="16">
        <v>1</v>
      </c>
    </row>
    <row r="36" spans="1:12" x14ac:dyDescent="0.2">
      <c r="A36" s="16" t="s">
        <v>127</v>
      </c>
      <c r="D36" s="16">
        <v>1</v>
      </c>
    </row>
    <row r="37" spans="1:12" x14ac:dyDescent="0.2">
      <c r="A37" s="16" t="s">
        <v>128</v>
      </c>
      <c r="K37" s="16">
        <v>1</v>
      </c>
    </row>
    <row r="38" spans="1:12" x14ac:dyDescent="0.2">
      <c r="A38" s="16" t="s">
        <v>129</v>
      </c>
      <c r="L38" s="16">
        <v>1</v>
      </c>
    </row>
    <row r="39" spans="1:12" x14ac:dyDescent="0.2">
      <c r="A39" s="16" t="s">
        <v>142</v>
      </c>
      <c r="B39" s="16">
        <v>1</v>
      </c>
      <c r="C39" s="16">
        <v>1</v>
      </c>
    </row>
    <row r="40" spans="1:12" x14ac:dyDescent="0.2">
      <c r="A40" s="16" t="s">
        <v>86</v>
      </c>
      <c r="B40" s="16">
        <v>1</v>
      </c>
      <c r="C40" s="16">
        <v>1</v>
      </c>
    </row>
    <row r="41" spans="1:12" x14ac:dyDescent="0.2">
      <c r="A41" s="16" t="s">
        <v>66</v>
      </c>
      <c r="B41" s="16">
        <v>1</v>
      </c>
      <c r="C41" s="16">
        <v>1</v>
      </c>
      <c r="D41" s="16">
        <v>1</v>
      </c>
      <c r="E41" s="16">
        <v>1</v>
      </c>
      <c r="F41" s="16">
        <v>1</v>
      </c>
      <c r="G41" s="16">
        <v>1</v>
      </c>
      <c r="H41" s="16">
        <v>1</v>
      </c>
      <c r="I41" s="16">
        <v>1</v>
      </c>
      <c r="J41" s="16">
        <v>1</v>
      </c>
      <c r="K41" s="16">
        <v>1</v>
      </c>
    </row>
    <row r="43" spans="1:12" x14ac:dyDescent="0.2">
      <c r="A43" s="16" t="s">
        <v>71</v>
      </c>
      <c r="B43" s="16" t="s">
        <v>68</v>
      </c>
      <c r="C43" s="16" t="s">
        <v>69</v>
      </c>
    </row>
    <row r="45" spans="1:12" x14ac:dyDescent="0.2">
      <c r="A45" s="26"/>
    </row>
    <row r="46" spans="1:12" ht="28.5" x14ac:dyDescent="0.2">
      <c r="A46" s="23" t="s">
        <v>58</v>
      </c>
      <c r="B46" s="16">
        <v>1</v>
      </c>
      <c r="C46" s="16">
        <v>1</v>
      </c>
      <c r="D46" s="16" t="s">
        <v>59</v>
      </c>
    </row>
    <row r="47" spans="1:12" x14ac:dyDescent="0.2">
      <c r="A47" s="16" t="s">
        <v>60</v>
      </c>
      <c r="B47" s="16">
        <v>1</v>
      </c>
      <c r="C47" s="16">
        <v>1</v>
      </c>
      <c r="D47" s="16" t="s">
        <v>61</v>
      </c>
    </row>
  </sheetData>
  <mergeCells count="12">
    <mergeCell ref="A17:J17"/>
    <mergeCell ref="A1:A2"/>
    <mergeCell ref="A3:A4"/>
    <mergeCell ref="B3:B4"/>
    <mergeCell ref="C3:C4"/>
    <mergeCell ref="E3:E4"/>
    <mergeCell ref="F3:F4"/>
    <mergeCell ref="G3:G4"/>
    <mergeCell ref="H3:H4"/>
    <mergeCell ref="D3:D4"/>
    <mergeCell ref="I3:I4"/>
    <mergeCell ref="J3:J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selection activeCell="E28" sqref="E28"/>
    </sheetView>
  </sheetViews>
  <sheetFormatPr defaultColWidth="11" defaultRowHeight="14.25" x14ac:dyDescent="0.2"/>
  <cols>
    <col min="1" max="1" width="31" style="16" customWidth="1"/>
    <col min="2" max="2" width="22.875" style="16" customWidth="1"/>
    <col min="3" max="3" width="17.375" style="16" customWidth="1"/>
    <col min="4" max="4" width="37.875" style="16" customWidth="1"/>
    <col min="5" max="16384" width="11" style="16"/>
  </cols>
  <sheetData>
    <row r="1" spans="1:4" ht="15" thickBot="1" x14ac:dyDescent="0.25">
      <c r="A1" s="103" t="s">
        <v>24</v>
      </c>
      <c r="B1" s="17" t="s">
        <v>0</v>
      </c>
      <c r="C1" s="17" t="s">
        <v>1</v>
      </c>
      <c r="D1" s="17"/>
    </row>
    <row r="2" spans="1:4" ht="15" thickBot="1" x14ac:dyDescent="0.25">
      <c r="A2" s="104"/>
      <c r="B2" s="31">
        <v>43110</v>
      </c>
      <c r="C2" s="11" t="s">
        <v>46</v>
      </c>
      <c r="D2" s="14"/>
    </row>
    <row r="3" spans="1:4" x14ac:dyDescent="0.2">
      <c r="A3" s="105" t="s">
        <v>25</v>
      </c>
      <c r="B3" s="18" t="s">
        <v>26</v>
      </c>
      <c r="C3" s="105" t="s">
        <v>28</v>
      </c>
      <c r="D3" s="105" t="s">
        <v>8</v>
      </c>
    </row>
    <row r="4" spans="1:4" ht="15" thickBot="1" x14ac:dyDescent="0.25">
      <c r="A4" s="94"/>
      <c r="B4" s="19" t="s">
        <v>27</v>
      </c>
      <c r="C4" s="94"/>
      <c r="D4" s="94"/>
    </row>
    <row r="5" spans="1:4" ht="15" thickBot="1" x14ac:dyDescent="0.25">
      <c r="A5" s="20" t="s">
        <v>156</v>
      </c>
      <c r="B5" s="14"/>
      <c r="C5" s="27"/>
      <c r="D5" s="14" t="s">
        <v>179</v>
      </c>
    </row>
    <row r="6" spans="1:4" ht="15" thickBot="1" x14ac:dyDescent="0.25">
      <c r="A6" s="29" t="s">
        <v>160</v>
      </c>
      <c r="B6" s="14"/>
      <c r="C6" s="27"/>
      <c r="D6" s="14" t="s">
        <v>179</v>
      </c>
    </row>
    <row r="7" spans="1:4" ht="15" thickBot="1" x14ac:dyDescent="0.25">
      <c r="A7" s="29" t="s">
        <v>157</v>
      </c>
      <c r="B7" s="14"/>
      <c r="C7" s="27"/>
      <c r="D7" s="14" t="s">
        <v>179</v>
      </c>
    </row>
    <row r="8" spans="1:4" ht="15" thickBot="1" x14ac:dyDescent="0.25">
      <c r="A8" s="29" t="s">
        <v>158</v>
      </c>
      <c r="B8" s="14"/>
      <c r="C8" s="27"/>
      <c r="D8" s="14" t="s">
        <v>179</v>
      </c>
    </row>
    <row r="9" spans="1:4" ht="15" thickBot="1" x14ac:dyDescent="0.25">
      <c r="A9" s="29" t="s">
        <v>161</v>
      </c>
      <c r="B9" s="14"/>
      <c r="C9" s="27"/>
      <c r="D9" s="14" t="s">
        <v>179</v>
      </c>
    </row>
    <row r="10" spans="1:4" ht="15" thickBot="1" x14ac:dyDescent="0.25">
      <c r="A10" s="29" t="s">
        <v>162</v>
      </c>
      <c r="B10" s="14"/>
      <c r="C10" s="27"/>
      <c r="D10" s="14" t="s">
        <v>179</v>
      </c>
    </row>
    <row r="11" spans="1:4" ht="15" thickBot="1" x14ac:dyDescent="0.25">
      <c r="A11" s="29" t="s">
        <v>163</v>
      </c>
      <c r="B11" s="14"/>
      <c r="C11" s="27"/>
      <c r="D11" s="14" t="s">
        <v>179</v>
      </c>
    </row>
    <row r="12" spans="1:4" ht="15" thickBot="1" x14ac:dyDescent="0.25">
      <c r="A12" s="29" t="s">
        <v>159</v>
      </c>
      <c r="B12" s="14"/>
      <c r="C12" s="27"/>
      <c r="D12" s="14" t="s">
        <v>179</v>
      </c>
    </row>
    <row r="13" spans="1:4" ht="15" thickBot="1" x14ac:dyDescent="0.25">
      <c r="A13" s="29" t="s">
        <v>164</v>
      </c>
      <c r="B13" s="14"/>
      <c r="C13" s="27"/>
      <c r="D13" s="14" t="s">
        <v>179</v>
      </c>
    </row>
    <row r="14" spans="1:4" ht="15" thickBot="1" x14ac:dyDescent="0.25">
      <c r="A14" s="29" t="s">
        <v>165</v>
      </c>
      <c r="B14" s="14"/>
      <c r="C14" s="27"/>
      <c r="D14" s="14" t="s">
        <v>179</v>
      </c>
    </row>
    <row r="15" spans="1:4" ht="15" thickBot="1" x14ac:dyDescent="0.25">
      <c r="A15" s="29" t="s">
        <v>175</v>
      </c>
      <c r="B15" s="14"/>
      <c r="C15" s="27"/>
      <c r="D15" s="14" t="s">
        <v>182</v>
      </c>
    </row>
    <row r="16" spans="1:4" ht="15" thickBot="1" x14ac:dyDescent="0.25">
      <c r="A16" s="29" t="s">
        <v>166</v>
      </c>
      <c r="B16" s="14"/>
      <c r="C16" s="27"/>
      <c r="D16" s="14" t="s">
        <v>179</v>
      </c>
    </row>
    <row r="17" spans="1:4" ht="15" thickBot="1" x14ac:dyDescent="0.25">
      <c r="A17" s="29" t="s">
        <v>178</v>
      </c>
      <c r="B17" s="14"/>
      <c r="C17" s="27"/>
      <c r="D17" s="14" t="s">
        <v>179</v>
      </c>
    </row>
    <row r="18" spans="1:4" ht="15" thickBot="1" x14ac:dyDescent="0.25">
      <c r="A18" s="29" t="s">
        <v>177</v>
      </c>
      <c r="B18" s="14"/>
      <c r="C18" s="27"/>
      <c r="D18" s="14" t="s">
        <v>179</v>
      </c>
    </row>
    <row r="19" spans="1:4" ht="15" thickBot="1" x14ac:dyDescent="0.25">
      <c r="A19" s="29" t="s">
        <v>168</v>
      </c>
      <c r="B19" s="14"/>
      <c r="C19" s="27"/>
      <c r="D19" s="14" t="s">
        <v>179</v>
      </c>
    </row>
    <row r="20" spans="1:4" ht="15" thickBot="1" x14ac:dyDescent="0.25">
      <c r="A20" s="29" t="s">
        <v>167</v>
      </c>
      <c r="B20" s="14"/>
      <c r="C20" s="27"/>
      <c r="D20" s="14" t="s">
        <v>179</v>
      </c>
    </row>
    <row r="21" spans="1:4" ht="15" thickBot="1" x14ac:dyDescent="0.25">
      <c r="A21" s="29" t="s">
        <v>169</v>
      </c>
      <c r="B21" s="14"/>
      <c r="C21" s="27"/>
      <c r="D21" s="14" t="s">
        <v>179</v>
      </c>
    </row>
    <row r="22" spans="1:4" ht="15" thickBot="1" x14ac:dyDescent="0.25">
      <c r="A22" s="29" t="s">
        <v>170</v>
      </c>
      <c r="B22" s="14"/>
      <c r="C22" s="27"/>
      <c r="D22" s="14" t="s">
        <v>179</v>
      </c>
    </row>
    <row r="23" spans="1:4" ht="15" thickBot="1" x14ac:dyDescent="0.25">
      <c r="A23" s="29" t="s">
        <v>173</v>
      </c>
      <c r="B23" s="14"/>
      <c r="C23" s="27" t="s">
        <v>176</v>
      </c>
      <c r="D23" s="14" t="s">
        <v>182</v>
      </c>
    </row>
    <row r="24" spans="1:4" ht="15" thickBot="1" x14ac:dyDescent="0.25">
      <c r="A24" s="29" t="s">
        <v>171</v>
      </c>
      <c r="B24" s="14"/>
      <c r="C24" s="27"/>
      <c r="D24" s="14" t="s">
        <v>179</v>
      </c>
    </row>
    <row r="25" spans="1:4" ht="15" thickBot="1" x14ac:dyDescent="0.25">
      <c r="A25" s="29" t="s">
        <v>174</v>
      </c>
      <c r="B25" s="14"/>
      <c r="C25" s="27"/>
      <c r="D25" s="14" t="s">
        <v>182</v>
      </c>
    </row>
    <row r="26" spans="1:4" ht="15" thickBot="1" x14ac:dyDescent="0.25">
      <c r="A26" s="30" t="s">
        <v>180</v>
      </c>
      <c r="B26" s="14"/>
      <c r="C26" s="27"/>
      <c r="D26" s="14" t="s">
        <v>181</v>
      </c>
    </row>
    <row r="27" spans="1:4" ht="15" thickBot="1" x14ac:dyDescent="0.25">
      <c r="A27" s="29" t="s">
        <v>172</v>
      </c>
      <c r="B27" s="14"/>
      <c r="C27" s="27"/>
      <c r="D27" s="14" t="s">
        <v>179</v>
      </c>
    </row>
    <row r="28" spans="1:4" ht="15" thickBot="1" x14ac:dyDescent="0.25">
      <c r="A28" s="32" t="s">
        <v>384</v>
      </c>
      <c r="B28" s="14"/>
      <c r="C28" s="27" t="s">
        <v>387</v>
      </c>
      <c r="D28" s="14" t="s">
        <v>388</v>
      </c>
    </row>
    <row r="29" spans="1:4" ht="15" thickBot="1" x14ac:dyDescent="0.25">
      <c r="A29" s="32" t="s">
        <v>385</v>
      </c>
      <c r="B29" s="14"/>
      <c r="C29" s="27" t="s">
        <v>387</v>
      </c>
      <c r="D29" s="14" t="s">
        <v>388</v>
      </c>
    </row>
    <row r="30" spans="1:4" ht="15" thickBot="1" x14ac:dyDescent="0.25">
      <c r="A30" s="32" t="s">
        <v>386</v>
      </c>
      <c r="B30" s="14"/>
      <c r="C30" s="27" t="s">
        <v>387</v>
      </c>
      <c r="D30" s="14" t="s">
        <v>389</v>
      </c>
    </row>
    <row r="32" spans="1:4" ht="15" thickBot="1" x14ac:dyDescent="0.25"/>
    <row r="33" spans="1:4" ht="15" thickBot="1" x14ac:dyDescent="0.25">
      <c r="A33" s="21" t="s">
        <v>29</v>
      </c>
      <c r="B33" s="109" t="s">
        <v>30</v>
      </c>
      <c r="C33" s="110"/>
      <c r="D33" s="111"/>
    </row>
    <row r="34" spans="1:4" ht="15" thickBot="1" x14ac:dyDescent="0.25">
      <c r="A34" s="22" t="s">
        <v>31</v>
      </c>
      <c r="B34" s="112"/>
      <c r="C34" s="113"/>
      <c r="D34" s="114"/>
    </row>
    <row r="35" spans="1:4" ht="15" thickBot="1" x14ac:dyDescent="0.25">
      <c r="A35" s="22" t="s">
        <v>32</v>
      </c>
      <c r="B35" s="115"/>
      <c r="C35" s="116"/>
      <c r="D35" s="117"/>
    </row>
    <row r="36" spans="1:4" ht="15" thickBot="1" x14ac:dyDescent="0.25">
      <c r="A36" s="22" t="s">
        <v>33</v>
      </c>
      <c r="B36" s="112"/>
      <c r="C36" s="113"/>
      <c r="D36" s="114"/>
    </row>
    <row r="37" spans="1:4" ht="15" thickBot="1" x14ac:dyDescent="0.25">
      <c r="A37" s="22" t="s">
        <v>34</v>
      </c>
      <c r="B37" s="106"/>
      <c r="C37" s="107"/>
      <c r="D37" s="108"/>
    </row>
  </sheetData>
  <mergeCells count="9">
    <mergeCell ref="B37:D37"/>
    <mergeCell ref="D3:D4"/>
    <mergeCell ref="C3:C4"/>
    <mergeCell ref="A3:A4"/>
    <mergeCell ref="A1:A2"/>
    <mergeCell ref="B33:D33"/>
    <mergeCell ref="B34:D34"/>
    <mergeCell ref="B35:D35"/>
    <mergeCell ref="B36:D3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70" zoomScaleNormal="70" workbookViewId="0">
      <pane xSplit="1" topLeftCell="B1" activePane="topRight" state="frozen"/>
      <selection activeCell="I8" sqref="I8"/>
      <selection pane="topRight" activeCell="C2" sqref="C2"/>
    </sheetView>
  </sheetViews>
  <sheetFormatPr defaultColWidth="11" defaultRowHeight="14.25" x14ac:dyDescent="0.2"/>
  <cols>
    <col min="1" max="1" width="29.75" style="16" customWidth="1"/>
    <col min="2" max="13" width="24" style="16" customWidth="1"/>
    <col min="14" max="16384" width="11" style="16"/>
  </cols>
  <sheetData>
    <row r="1" spans="1:13" ht="15" thickBot="1" x14ac:dyDescent="0.25">
      <c r="A1" s="119" t="s">
        <v>246</v>
      </c>
      <c r="B1" s="119" t="s">
        <v>245</v>
      </c>
      <c r="C1" s="51" t="s">
        <v>0</v>
      </c>
      <c r="D1" s="51" t="s">
        <v>1</v>
      </c>
      <c r="E1" s="50"/>
      <c r="F1" s="50"/>
      <c r="H1" s="16" t="s">
        <v>244</v>
      </c>
      <c r="K1" s="118" t="s">
        <v>243</v>
      </c>
      <c r="L1" s="118"/>
      <c r="M1" s="118"/>
    </row>
    <row r="2" spans="1:13" ht="15" thickBot="1" x14ac:dyDescent="0.25">
      <c r="A2" s="120"/>
      <c r="B2" s="120"/>
      <c r="C2" s="49">
        <v>43110</v>
      </c>
      <c r="D2" s="48" t="s">
        <v>46</v>
      </c>
      <c r="E2" s="48"/>
      <c r="F2" s="48"/>
    </row>
    <row r="3" spans="1:13" ht="15" thickBot="1" x14ac:dyDescent="0.25">
      <c r="A3" s="47"/>
      <c r="B3" s="46" t="s">
        <v>242</v>
      </c>
      <c r="C3" s="46" t="s">
        <v>241</v>
      </c>
      <c r="D3" s="46" t="s">
        <v>240</v>
      </c>
      <c r="E3" s="46" t="s">
        <v>239</v>
      </c>
      <c r="F3" s="45" t="s">
        <v>238</v>
      </c>
      <c r="G3" s="44" t="s">
        <v>237</v>
      </c>
      <c r="H3" s="43" t="s">
        <v>236</v>
      </c>
      <c r="I3" s="43" t="s">
        <v>235</v>
      </c>
      <c r="J3" s="43" t="s">
        <v>234</v>
      </c>
      <c r="K3" s="43" t="s">
        <v>233</v>
      </c>
      <c r="L3" s="42" t="s">
        <v>232</v>
      </c>
    </row>
    <row r="4" spans="1:13" ht="15" thickBot="1" x14ac:dyDescent="0.25">
      <c r="A4" s="13" t="s">
        <v>47</v>
      </c>
      <c r="B4" s="39">
        <v>1</v>
      </c>
      <c r="C4" s="39">
        <v>1</v>
      </c>
      <c r="D4" s="39">
        <v>1</v>
      </c>
      <c r="E4" s="39">
        <v>1</v>
      </c>
      <c r="F4" s="39">
        <v>1</v>
      </c>
      <c r="G4" s="39">
        <v>1</v>
      </c>
      <c r="H4" s="39">
        <v>1</v>
      </c>
      <c r="I4" s="39">
        <v>1</v>
      </c>
      <c r="J4" s="39">
        <v>1</v>
      </c>
      <c r="K4" s="39">
        <v>1</v>
      </c>
      <c r="L4" s="39">
        <v>0</v>
      </c>
    </row>
    <row r="5" spans="1:13" ht="15" thickBot="1" x14ac:dyDescent="0.25">
      <c r="A5" s="13" t="s">
        <v>48</v>
      </c>
      <c r="B5" s="39">
        <v>1</v>
      </c>
      <c r="C5" s="39">
        <v>1</v>
      </c>
      <c r="D5" s="39">
        <v>1</v>
      </c>
      <c r="E5" s="39">
        <v>1</v>
      </c>
      <c r="F5" s="39">
        <v>1</v>
      </c>
      <c r="G5" s="39">
        <v>1</v>
      </c>
      <c r="H5" s="39">
        <v>1</v>
      </c>
      <c r="I5" s="39">
        <v>1</v>
      </c>
      <c r="J5" s="39">
        <v>1</v>
      </c>
      <c r="K5" s="39">
        <v>1</v>
      </c>
      <c r="L5" s="39">
        <v>0</v>
      </c>
    </row>
    <row r="6" spans="1:13" ht="15" thickBot="1" x14ac:dyDescent="0.25">
      <c r="A6" s="13" t="s">
        <v>183</v>
      </c>
      <c r="B6" s="39">
        <v>1</v>
      </c>
      <c r="C6" s="39">
        <v>1</v>
      </c>
      <c r="D6" s="39">
        <v>1</v>
      </c>
      <c r="E6" s="39">
        <v>1</v>
      </c>
      <c r="F6" s="39">
        <v>1</v>
      </c>
      <c r="G6" s="39">
        <v>1</v>
      </c>
      <c r="H6" s="39">
        <v>1</v>
      </c>
      <c r="I6" s="39">
        <v>1</v>
      </c>
      <c r="J6" s="41" t="s">
        <v>231</v>
      </c>
      <c r="K6" s="39">
        <v>1</v>
      </c>
      <c r="L6" s="39">
        <v>0</v>
      </c>
    </row>
    <row r="7" spans="1:13" ht="15" thickBot="1" x14ac:dyDescent="0.25">
      <c r="A7" s="13" t="s">
        <v>49</v>
      </c>
      <c r="B7" s="39">
        <v>1</v>
      </c>
      <c r="C7" s="39">
        <v>1</v>
      </c>
      <c r="D7" s="39">
        <v>1</v>
      </c>
      <c r="E7" s="39">
        <v>1</v>
      </c>
      <c r="F7" s="39">
        <v>1</v>
      </c>
      <c r="G7" s="39">
        <v>1</v>
      </c>
      <c r="H7" s="39">
        <v>1</v>
      </c>
      <c r="I7" s="39">
        <v>1</v>
      </c>
      <c r="J7" s="39">
        <v>1</v>
      </c>
      <c r="K7" s="39">
        <v>1</v>
      </c>
      <c r="L7" s="39">
        <v>0</v>
      </c>
    </row>
    <row r="8" spans="1:13" ht="15" thickBot="1" x14ac:dyDescent="0.25">
      <c r="A8" s="13" t="s">
        <v>40</v>
      </c>
      <c r="B8" s="39">
        <v>1</v>
      </c>
      <c r="C8" s="39">
        <v>1</v>
      </c>
      <c r="D8" s="39">
        <v>1</v>
      </c>
      <c r="E8" s="39">
        <v>1</v>
      </c>
      <c r="F8" s="39">
        <v>1</v>
      </c>
      <c r="G8" s="39">
        <v>1</v>
      </c>
      <c r="H8" s="39">
        <v>1</v>
      </c>
      <c r="I8" s="39">
        <v>1</v>
      </c>
      <c r="J8" s="39">
        <v>1</v>
      </c>
      <c r="K8" s="39">
        <v>1</v>
      </c>
      <c r="L8" s="39">
        <v>0</v>
      </c>
    </row>
    <row r="9" spans="1:13" ht="15" thickBot="1" x14ac:dyDescent="0.25">
      <c r="A9" s="13" t="s">
        <v>50</v>
      </c>
      <c r="B9" s="39">
        <v>1</v>
      </c>
      <c r="C9" s="39">
        <v>1</v>
      </c>
      <c r="D9" s="39">
        <v>1</v>
      </c>
      <c r="E9" s="39">
        <v>1</v>
      </c>
      <c r="F9" s="39">
        <v>1</v>
      </c>
      <c r="G9" s="39">
        <v>1</v>
      </c>
      <c r="H9" s="39">
        <v>1</v>
      </c>
      <c r="I9" s="39">
        <v>1</v>
      </c>
      <c r="J9" s="39">
        <v>1</v>
      </c>
      <c r="K9" s="39">
        <v>1</v>
      </c>
      <c r="L9" s="39">
        <v>0</v>
      </c>
    </row>
    <row r="10" spans="1:13" ht="29.25" thickBot="1" x14ac:dyDescent="0.25">
      <c r="A10" s="13" t="s">
        <v>41</v>
      </c>
      <c r="B10" s="39">
        <v>1</v>
      </c>
      <c r="C10" s="39">
        <v>1</v>
      </c>
      <c r="D10" s="39">
        <v>1</v>
      </c>
      <c r="E10" s="39">
        <v>1</v>
      </c>
      <c r="F10" s="39">
        <v>1</v>
      </c>
      <c r="G10" s="39">
        <v>1</v>
      </c>
      <c r="H10" s="39">
        <v>1</v>
      </c>
      <c r="I10" s="39">
        <v>1</v>
      </c>
      <c r="J10" s="39">
        <v>1</v>
      </c>
      <c r="K10" s="39">
        <v>1</v>
      </c>
      <c r="L10" s="39">
        <v>0</v>
      </c>
    </row>
    <row r="11" spans="1:13" ht="15" thickBot="1" x14ac:dyDescent="0.25">
      <c r="A11" s="13" t="s">
        <v>39</v>
      </c>
      <c r="B11" s="39">
        <v>1</v>
      </c>
      <c r="C11" s="39">
        <v>1</v>
      </c>
      <c r="D11" s="39">
        <v>1</v>
      </c>
      <c r="E11" s="39">
        <v>1</v>
      </c>
      <c r="F11" s="39">
        <v>1</v>
      </c>
      <c r="G11" s="39">
        <v>1</v>
      </c>
      <c r="H11" s="39">
        <v>1</v>
      </c>
      <c r="I11" s="39">
        <v>1</v>
      </c>
      <c r="J11" s="39">
        <v>1</v>
      </c>
      <c r="K11" s="39">
        <v>1</v>
      </c>
      <c r="L11" s="40">
        <v>0</v>
      </c>
    </row>
    <row r="12" spans="1:13" ht="15" thickBot="1" x14ac:dyDescent="0.25">
      <c r="A12" s="13" t="s">
        <v>42</v>
      </c>
      <c r="B12" s="39">
        <v>1</v>
      </c>
      <c r="C12" s="39">
        <v>1</v>
      </c>
      <c r="D12" s="39">
        <v>1</v>
      </c>
      <c r="E12" s="39">
        <v>1</v>
      </c>
      <c r="F12" s="39">
        <v>1</v>
      </c>
      <c r="G12" s="39">
        <v>1</v>
      </c>
      <c r="H12" s="39">
        <v>1</v>
      </c>
      <c r="I12" s="39">
        <v>1</v>
      </c>
      <c r="J12" s="39">
        <v>1</v>
      </c>
      <c r="K12" s="39">
        <v>1</v>
      </c>
      <c r="L12" s="40">
        <v>0</v>
      </c>
    </row>
    <row r="13" spans="1:13" ht="15" thickBot="1" x14ac:dyDescent="0.25">
      <c r="A13" s="13" t="s">
        <v>43</v>
      </c>
      <c r="B13" s="39">
        <v>1</v>
      </c>
      <c r="C13" s="39">
        <v>1</v>
      </c>
      <c r="D13" s="39">
        <v>1</v>
      </c>
      <c r="E13" s="39">
        <v>1</v>
      </c>
      <c r="F13" s="39">
        <v>1</v>
      </c>
      <c r="G13" s="39">
        <v>1</v>
      </c>
      <c r="H13" s="39">
        <v>1</v>
      </c>
      <c r="I13" s="39">
        <v>1</v>
      </c>
      <c r="J13" s="39">
        <v>1</v>
      </c>
      <c r="K13" s="39">
        <v>1</v>
      </c>
      <c r="L13" s="39">
        <v>0</v>
      </c>
    </row>
    <row r="14" spans="1:13" ht="15" thickBot="1" x14ac:dyDescent="0.25">
      <c r="A14" s="13" t="s">
        <v>51</v>
      </c>
      <c r="B14" s="39">
        <v>0</v>
      </c>
      <c r="C14" s="39">
        <v>1</v>
      </c>
      <c r="D14" s="39">
        <v>1</v>
      </c>
      <c r="E14" s="39">
        <v>1</v>
      </c>
      <c r="F14" s="39">
        <v>1</v>
      </c>
      <c r="G14" s="39">
        <v>1</v>
      </c>
      <c r="H14" s="39">
        <v>1</v>
      </c>
      <c r="I14" s="39">
        <v>1</v>
      </c>
      <c r="J14" s="39">
        <v>1</v>
      </c>
      <c r="K14" s="39">
        <v>1</v>
      </c>
      <c r="L14" s="39">
        <v>0</v>
      </c>
    </row>
    <row r="15" spans="1:13" ht="15" thickBot="1" x14ac:dyDescent="0.25">
      <c r="A15" s="13" t="s">
        <v>70</v>
      </c>
      <c r="B15" s="39">
        <v>0</v>
      </c>
      <c r="C15" s="39">
        <v>0</v>
      </c>
      <c r="D15" s="39">
        <v>0</v>
      </c>
      <c r="E15" s="39">
        <v>0</v>
      </c>
      <c r="F15" s="39">
        <v>0</v>
      </c>
      <c r="G15" s="39">
        <v>0</v>
      </c>
      <c r="H15" s="39">
        <v>0</v>
      </c>
      <c r="I15" s="39">
        <v>1</v>
      </c>
      <c r="J15" s="39">
        <v>0</v>
      </c>
      <c r="K15" s="39">
        <v>0</v>
      </c>
      <c r="L15" s="39">
        <v>0</v>
      </c>
    </row>
    <row r="16" spans="1:13" x14ac:dyDescent="0.2">
      <c r="D16" s="16" t="s">
        <v>230</v>
      </c>
    </row>
    <row r="17" spans="1:12" x14ac:dyDescent="0.2">
      <c r="G17" s="16" t="s">
        <v>228</v>
      </c>
      <c r="H17" s="16" t="s">
        <v>228</v>
      </c>
      <c r="I17" s="16" t="s">
        <v>228</v>
      </c>
      <c r="J17" s="16" t="s">
        <v>229</v>
      </c>
      <c r="K17" s="16" t="s">
        <v>228</v>
      </c>
      <c r="L17" s="16" t="s">
        <v>227</v>
      </c>
    </row>
    <row r="18" spans="1:12" x14ac:dyDescent="0.2">
      <c r="A18" s="16" t="s">
        <v>226</v>
      </c>
      <c r="I18" s="16" t="s">
        <v>225</v>
      </c>
      <c r="J18" s="16" t="s">
        <v>224</v>
      </c>
    </row>
  </sheetData>
  <mergeCells count="3">
    <mergeCell ref="K1:M1"/>
    <mergeCell ref="B1:B2"/>
    <mergeCell ref="A1:A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85" zoomScaleNormal="85" workbookViewId="0">
      <pane xSplit="1" topLeftCell="C1" activePane="topRight" state="frozen"/>
      <selection activeCell="I8" sqref="I8"/>
      <selection pane="topRight" activeCell="J22" sqref="J22"/>
    </sheetView>
  </sheetViews>
  <sheetFormatPr defaultColWidth="11" defaultRowHeight="14.25" x14ac:dyDescent="0.2"/>
  <cols>
    <col min="1" max="1" width="31.5" style="16" customWidth="1"/>
    <col min="2" max="2" width="22.625" style="16" customWidth="1"/>
    <col min="3" max="13" width="20.375" style="16" customWidth="1"/>
    <col min="14" max="16384" width="11" style="16"/>
  </cols>
  <sheetData>
    <row r="1" spans="1:13" ht="15" thickBot="1" x14ac:dyDescent="0.25">
      <c r="A1" s="119" t="s">
        <v>246</v>
      </c>
      <c r="B1" s="119" t="s">
        <v>256</v>
      </c>
      <c r="C1" s="51" t="s">
        <v>0</v>
      </c>
      <c r="D1" s="51" t="s">
        <v>1</v>
      </c>
      <c r="E1" s="50"/>
      <c r="F1" s="50"/>
      <c r="H1" s="16" t="s">
        <v>244</v>
      </c>
      <c r="K1" s="118" t="s">
        <v>243</v>
      </c>
      <c r="L1" s="118"/>
      <c r="M1" s="118"/>
    </row>
    <row r="2" spans="1:13" ht="15" thickBot="1" x14ac:dyDescent="0.25">
      <c r="A2" s="120"/>
      <c r="B2" s="120"/>
      <c r="C2" s="49">
        <v>43110</v>
      </c>
      <c r="D2" s="48" t="s">
        <v>46</v>
      </c>
      <c r="E2" s="48"/>
      <c r="F2" s="48"/>
    </row>
    <row r="3" spans="1:13" ht="15" customHeight="1" thickBot="1" x14ac:dyDescent="0.25">
      <c r="A3" s="47"/>
      <c r="B3" s="46" t="s">
        <v>242</v>
      </c>
      <c r="C3" s="46" t="s">
        <v>241</v>
      </c>
      <c r="D3" s="46" t="s">
        <v>240</v>
      </c>
      <c r="E3" s="46" t="s">
        <v>239</v>
      </c>
      <c r="F3" s="45" t="s">
        <v>238</v>
      </c>
      <c r="G3" s="44" t="s">
        <v>237</v>
      </c>
      <c r="H3" s="43" t="s">
        <v>236</v>
      </c>
      <c r="I3" s="43" t="s">
        <v>235</v>
      </c>
      <c r="J3" s="43" t="s">
        <v>234</v>
      </c>
      <c r="K3" s="43" t="s">
        <v>233</v>
      </c>
      <c r="L3" s="42" t="s">
        <v>232</v>
      </c>
    </row>
    <row r="4" spans="1:13" ht="15" thickBot="1" x14ac:dyDescent="0.25">
      <c r="A4" s="13" t="s">
        <v>47</v>
      </c>
      <c r="B4" s="39" t="s">
        <v>255</v>
      </c>
      <c r="C4" s="39" t="s">
        <v>255</v>
      </c>
      <c r="D4" s="39" t="s">
        <v>255</v>
      </c>
      <c r="E4" s="39" t="s">
        <v>255</v>
      </c>
      <c r="F4" s="39" t="s">
        <v>255</v>
      </c>
      <c r="G4" s="39" t="s">
        <v>255</v>
      </c>
      <c r="H4" s="39" t="s">
        <v>255</v>
      </c>
      <c r="I4" s="39" t="s">
        <v>255</v>
      </c>
      <c r="J4" s="39"/>
      <c r="K4" s="39" t="s">
        <v>255</v>
      </c>
      <c r="L4" s="39"/>
    </row>
    <row r="5" spans="1:13" ht="15" thickBot="1" x14ac:dyDescent="0.25">
      <c r="A5" s="13" t="s">
        <v>48</v>
      </c>
      <c r="B5" s="39" t="s">
        <v>255</v>
      </c>
      <c r="C5" s="39" t="s">
        <v>255</v>
      </c>
      <c r="D5" s="39" t="s">
        <v>255</v>
      </c>
      <c r="E5" s="39" t="s">
        <v>255</v>
      </c>
      <c r="F5" s="39" t="s">
        <v>255</v>
      </c>
      <c r="G5" s="39" t="s">
        <v>255</v>
      </c>
      <c r="H5" s="39" t="s">
        <v>255</v>
      </c>
      <c r="I5" s="39" t="s">
        <v>255</v>
      </c>
      <c r="J5" s="39"/>
      <c r="K5" s="39" t="s">
        <v>255</v>
      </c>
      <c r="L5" s="39"/>
    </row>
    <row r="6" spans="1:13" ht="15" thickBot="1" x14ac:dyDescent="0.25">
      <c r="A6" s="13" t="s">
        <v>183</v>
      </c>
      <c r="B6" s="39" t="s">
        <v>255</v>
      </c>
      <c r="C6" s="39" t="s">
        <v>255</v>
      </c>
      <c r="D6" s="39" t="s">
        <v>255</v>
      </c>
      <c r="E6" s="39" t="s">
        <v>255</v>
      </c>
      <c r="F6" s="39" t="s">
        <v>255</v>
      </c>
      <c r="G6" s="39" t="s">
        <v>255</v>
      </c>
      <c r="H6" s="39" t="s">
        <v>255</v>
      </c>
      <c r="I6" s="39"/>
      <c r="J6" s="39"/>
      <c r="K6" s="39" t="s">
        <v>255</v>
      </c>
      <c r="L6" s="39"/>
    </row>
    <row r="7" spans="1:13" ht="15" thickBot="1" x14ac:dyDescent="0.25">
      <c r="A7" s="13" t="s">
        <v>49</v>
      </c>
      <c r="B7" s="39" t="s">
        <v>255</v>
      </c>
      <c r="C7" s="39" t="s">
        <v>255</v>
      </c>
      <c r="D7" s="39" t="s">
        <v>255</v>
      </c>
      <c r="E7" s="39" t="s">
        <v>255</v>
      </c>
      <c r="F7" s="39" t="s">
        <v>255</v>
      </c>
      <c r="G7" s="39" t="s">
        <v>255</v>
      </c>
      <c r="H7" s="39" t="s">
        <v>255</v>
      </c>
      <c r="I7" s="39"/>
      <c r="J7" s="39"/>
      <c r="K7" s="39" t="s">
        <v>255</v>
      </c>
      <c r="L7" s="39"/>
    </row>
    <row r="8" spans="1:13" ht="15" thickBot="1" x14ac:dyDescent="0.25">
      <c r="A8" s="13" t="s">
        <v>40</v>
      </c>
      <c r="B8" s="39" t="s">
        <v>255</v>
      </c>
      <c r="C8" s="39" t="s">
        <v>255</v>
      </c>
      <c r="D8" s="39" t="s">
        <v>255</v>
      </c>
      <c r="E8" s="39" t="s">
        <v>255</v>
      </c>
      <c r="F8" s="39" t="s">
        <v>255</v>
      </c>
      <c r="G8" s="39" t="s">
        <v>255</v>
      </c>
      <c r="H8" s="39" t="s">
        <v>255</v>
      </c>
      <c r="I8" s="39"/>
      <c r="J8" s="39"/>
      <c r="K8" s="39" t="s">
        <v>255</v>
      </c>
      <c r="L8" s="39"/>
    </row>
    <row r="9" spans="1:13" ht="15" thickBot="1" x14ac:dyDescent="0.25">
      <c r="A9" s="13" t="s">
        <v>50</v>
      </c>
      <c r="B9" s="39" t="s">
        <v>255</v>
      </c>
      <c r="C9" s="39" t="s">
        <v>255</v>
      </c>
      <c r="D9" s="39" t="s">
        <v>255</v>
      </c>
      <c r="E9" s="39" t="s">
        <v>255</v>
      </c>
      <c r="F9" s="39" t="s">
        <v>255</v>
      </c>
      <c r="G9" s="39" t="s">
        <v>255</v>
      </c>
      <c r="H9" s="39" t="s">
        <v>255</v>
      </c>
      <c r="I9" s="39"/>
      <c r="J9" s="39"/>
      <c r="K9" s="39" t="s">
        <v>255</v>
      </c>
      <c r="L9" s="39"/>
    </row>
    <row r="10" spans="1:13" ht="15" thickBot="1" x14ac:dyDescent="0.25">
      <c r="A10" s="13" t="s">
        <v>41</v>
      </c>
      <c r="B10" s="39" t="s">
        <v>255</v>
      </c>
      <c r="C10" s="39" t="s">
        <v>255</v>
      </c>
      <c r="D10" s="39" t="s">
        <v>255</v>
      </c>
      <c r="E10" s="39" t="s">
        <v>255</v>
      </c>
      <c r="F10" s="39" t="s">
        <v>255</v>
      </c>
      <c r="G10" s="39" t="s">
        <v>255</v>
      </c>
      <c r="H10" s="39" t="s">
        <v>255</v>
      </c>
      <c r="I10" s="39"/>
      <c r="J10" s="39"/>
      <c r="K10" s="39" t="s">
        <v>255</v>
      </c>
      <c r="L10" s="39"/>
    </row>
    <row r="11" spans="1:13" ht="15" thickBot="1" x14ac:dyDescent="0.25">
      <c r="A11" s="13" t="s">
        <v>39</v>
      </c>
      <c r="B11" s="39" t="s">
        <v>255</v>
      </c>
      <c r="C11" s="39" t="s">
        <v>255</v>
      </c>
      <c r="D11" s="39" t="s">
        <v>255</v>
      </c>
      <c r="E11" s="39" t="s">
        <v>255</v>
      </c>
      <c r="F11" s="39" t="s">
        <v>255</v>
      </c>
      <c r="G11" s="39" t="s">
        <v>255</v>
      </c>
      <c r="H11" s="39" t="s">
        <v>255</v>
      </c>
      <c r="I11" s="39"/>
      <c r="J11" s="39"/>
      <c r="K11" s="39" t="s">
        <v>255</v>
      </c>
      <c r="L11" s="39"/>
    </row>
    <row r="12" spans="1:13" ht="15" thickBot="1" x14ac:dyDescent="0.25">
      <c r="A12" s="13" t="s">
        <v>42</v>
      </c>
      <c r="B12" s="39" t="s">
        <v>255</v>
      </c>
      <c r="C12" s="39" t="s">
        <v>255</v>
      </c>
      <c r="D12" s="39" t="s">
        <v>255</v>
      </c>
      <c r="E12" s="39" t="s">
        <v>255</v>
      </c>
      <c r="F12" s="39" t="s">
        <v>255</v>
      </c>
      <c r="G12" s="39" t="s">
        <v>255</v>
      </c>
      <c r="H12" s="39" t="s">
        <v>255</v>
      </c>
      <c r="I12" s="39"/>
      <c r="J12" s="39"/>
      <c r="K12" s="39" t="s">
        <v>255</v>
      </c>
      <c r="L12" s="39"/>
    </row>
    <row r="13" spans="1:13" ht="15" thickBot="1" x14ac:dyDescent="0.25">
      <c r="A13" s="13" t="s">
        <v>43</v>
      </c>
      <c r="B13" s="39"/>
      <c r="C13" s="39"/>
      <c r="D13" s="39"/>
      <c r="E13" s="39"/>
      <c r="F13" s="39"/>
      <c r="G13" s="39"/>
      <c r="H13" s="39"/>
      <c r="I13" s="39"/>
      <c r="J13" s="39"/>
      <c r="K13" s="39"/>
      <c r="L13" s="39"/>
    </row>
    <row r="14" spans="1:13" ht="15" thickBot="1" x14ac:dyDescent="0.25">
      <c r="A14" s="13" t="s">
        <v>51</v>
      </c>
      <c r="B14" s="39"/>
      <c r="C14" s="39"/>
      <c r="D14" s="39"/>
      <c r="E14" s="39"/>
      <c r="F14" s="39"/>
      <c r="G14" s="39"/>
      <c r="H14" s="39"/>
      <c r="I14" s="39"/>
      <c r="J14" s="39"/>
      <c r="K14" s="39"/>
      <c r="L14" s="39"/>
    </row>
    <row r="15" spans="1:13" ht="15" thickBot="1" x14ac:dyDescent="0.25">
      <c r="A15" s="13" t="s">
        <v>70</v>
      </c>
      <c r="B15" s="39" t="s">
        <v>255</v>
      </c>
      <c r="C15" s="39" t="s">
        <v>255</v>
      </c>
      <c r="D15" s="39" t="s">
        <v>255</v>
      </c>
      <c r="E15" s="39" t="s">
        <v>255</v>
      </c>
      <c r="F15" s="39" t="s">
        <v>255</v>
      </c>
      <c r="G15" s="39"/>
      <c r="H15" s="39"/>
      <c r="I15" s="39" t="s">
        <v>255</v>
      </c>
      <c r="J15" s="39"/>
      <c r="K15" s="39"/>
      <c r="L15" s="39"/>
    </row>
    <row r="16" spans="1:13" x14ac:dyDescent="0.2">
      <c r="I16" s="16" t="s">
        <v>228</v>
      </c>
      <c r="J16" s="16" t="s">
        <v>228</v>
      </c>
    </row>
    <row r="19" spans="1:2" x14ac:dyDescent="0.2">
      <c r="A19" s="16" t="s">
        <v>254</v>
      </c>
    </row>
    <row r="20" spans="1:2" x14ac:dyDescent="0.2">
      <c r="A20" s="16" t="s">
        <v>253</v>
      </c>
    </row>
    <row r="21" spans="1:2" x14ac:dyDescent="0.2">
      <c r="A21" s="16" t="s">
        <v>252</v>
      </c>
    </row>
    <row r="22" spans="1:2" x14ac:dyDescent="0.2">
      <c r="A22" s="16" t="s">
        <v>251</v>
      </c>
    </row>
    <row r="23" spans="1:2" x14ac:dyDescent="0.2">
      <c r="A23" s="16" t="s">
        <v>250</v>
      </c>
    </row>
    <row r="24" spans="1:2" x14ac:dyDescent="0.2">
      <c r="A24" s="16" t="s">
        <v>249</v>
      </c>
    </row>
    <row r="25" spans="1:2" x14ac:dyDescent="0.2">
      <c r="A25" s="16" t="s">
        <v>248</v>
      </c>
    </row>
    <row r="26" spans="1:2" x14ac:dyDescent="0.2">
      <c r="A26" s="16" t="s">
        <v>247</v>
      </c>
    </row>
    <row r="28" spans="1:2" x14ac:dyDescent="0.2">
      <c r="B28" s="52"/>
    </row>
  </sheetData>
  <mergeCells count="3">
    <mergeCell ref="A1:A2"/>
    <mergeCell ref="B1:B2"/>
    <mergeCell ref="K1:M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85" zoomScaleNormal="85" workbookViewId="0">
      <pane xSplit="1" topLeftCell="B1" activePane="topRight" state="frozen"/>
      <selection activeCell="I8" sqref="I8"/>
      <selection pane="topRight" activeCell="C2" sqref="C2"/>
    </sheetView>
  </sheetViews>
  <sheetFormatPr defaultColWidth="11" defaultRowHeight="14.25" x14ac:dyDescent="0.2"/>
  <cols>
    <col min="1" max="1" width="31.5" style="16" customWidth="1"/>
    <col min="2" max="12" width="20.375" style="16" customWidth="1"/>
    <col min="13" max="16384" width="11" style="16"/>
  </cols>
  <sheetData>
    <row r="1" spans="1:12" ht="15" thickBot="1" x14ac:dyDescent="0.25">
      <c r="A1" s="119" t="s">
        <v>246</v>
      </c>
      <c r="B1" s="119" t="s">
        <v>261</v>
      </c>
      <c r="C1" s="51" t="s">
        <v>0</v>
      </c>
      <c r="D1" s="51" t="s">
        <v>1</v>
      </c>
      <c r="E1" s="50"/>
      <c r="F1" s="50"/>
      <c r="H1" s="16" t="s">
        <v>244</v>
      </c>
      <c r="J1" s="118" t="s">
        <v>243</v>
      </c>
      <c r="K1" s="118"/>
      <c r="L1" s="118"/>
    </row>
    <row r="2" spans="1:12" ht="15" thickBot="1" x14ac:dyDescent="0.25">
      <c r="A2" s="120"/>
      <c r="B2" s="120"/>
      <c r="C2" s="49">
        <v>43110</v>
      </c>
      <c r="D2" s="48" t="s">
        <v>46</v>
      </c>
      <c r="E2" s="48"/>
      <c r="F2" s="48"/>
    </row>
    <row r="3" spans="1:12" ht="15" customHeight="1" thickBot="1" x14ac:dyDescent="0.25">
      <c r="A3" s="47"/>
      <c r="B3" s="46" t="s">
        <v>242</v>
      </c>
      <c r="C3" s="46" t="s">
        <v>241</v>
      </c>
      <c r="D3" s="46" t="s">
        <v>240</v>
      </c>
      <c r="E3" s="46" t="s">
        <v>239</v>
      </c>
      <c r="F3" s="45" t="s">
        <v>238</v>
      </c>
      <c r="G3" s="44" t="s">
        <v>237</v>
      </c>
      <c r="H3" s="43" t="s">
        <v>236</v>
      </c>
      <c r="I3" s="43" t="s">
        <v>235</v>
      </c>
      <c r="J3" s="43" t="s">
        <v>234</v>
      </c>
      <c r="K3" s="43" t="s">
        <v>233</v>
      </c>
      <c r="L3" s="42" t="s">
        <v>232</v>
      </c>
    </row>
    <row r="4" spans="1:12" ht="15" thickBot="1" x14ac:dyDescent="0.25">
      <c r="A4" s="13" t="s">
        <v>47</v>
      </c>
      <c r="B4" s="39" t="s">
        <v>255</v>
      </c>
      <c r="C4" s="39" t="s">
        <v>255</v>
      </c>
      <c r="D4" s="39" t="s">
        <v>255</v>
      </c>
      <c r="E4" s="39" t="s">
        <v>255</v>
      </c>
      <c r="F4" s="39" t="s">
        <v>255</v>
      </c>
      <c r="G4" s="39" t="s">
        <v>255</v>
      </c>
      <c r="H4" s="39" t="s">
        <v>255</v>
      </c>
      <c r="I4" s="39" t="s">
        <v>255</v>
      </c>
      <c r="J4" s="39"/>
      <c r="K4" s="39" t="s">
        <v>255</v>
      </c>
      <c r="L4" s="39"/>
    </row>
    <row r="5" spans="1:12" ht="15" thickBot="1" x14ac:dyDescent="0.25">
      <c r="A5" s="13" t="s">
        <v>48</v>
      </c>
      <c r="B5" s="39" t="s">
        <v>255</v>
      </c>
      <c r="C5" s="39" t="s">
        <v>255</v>
      </c>
      <c r="D5" s="39" t="s">
        <v>255</v>
      </c>
      <c r="E5" s="39" t="s">
        <v>255</v>
      </c>
      <c r="F5" s="39" t="s">
        <v>255</v>
      </c>
      <c r="G5" s="39" t="s">
        <v>255</v>
      </c>
      <c r="H5" s="39" t="s">
        <v>255</v>
      </c>
      <c r="I5" s="39" t="s">
        <v>255</v>
      </c>
      <c r="J5" s="39"/>
      <c r="K5" s="39" t="s">
        <v>255</v>
      </c>
      <c r="L5" s="39"/>
    </row>
    <row r="6" spans="1:12" ht="15" thickBot="1" x14ac:dyDescent="0.25">
      <c r="A6" s="13" t="s">
        <v>183</v>
      </c>
      <c r="B6" s="39" t="s">
        <v>255</v>
      </c>
      <c r="C6" s="39" t="s">
        <v>255</v>
      </c>
      <c r="D6" s="39" t="s">
        <v>255</v>
      </c>
      <c r="E6" s="39" t="s">
        <v>255</v>
      </c>
      <c r="F6" s="39" t="s">
        <v>255</v>
      </c>
      <c r="G6" s="39" t="s">
        <v>255</v>
      </c>
      <c r="H6" s="39" t="s">
        <v>255</v>
      </c>
      <c r="I6" s="39" t="s">
        <v>255</v>
      </c>
      <c r="J6" s="39"/>
      <c r="K6" s="39" t="s">
        <v>255</v>
      </c>
      <c r="L6" s="39"/>
    </row>
    <row r="7" spans="1:12" ht="15" thickBot="1" x14ac:dyDescent="0.25">
      <c r="A7" s="13" t="s">
        <v>49</v>
      </c>
      <c r="B7" s="39"/>
      <c r="C7" s="39"/>
      <c r="D7" s="39"/>
      <c r="E7" s="39"/>
      <c r="F7" s="39"/>
      <c r="G7" s="39" t="s">
        <v>255</v>
      </c>
      <c r="H7" s="39" t="s">
        <v>255</v>
      </c>
      <c r="I7" s="39"/>
      <c r="J7" s="39"/>
      <c r="K7" s="39" t="s">
        <v>255</v>
      </c>
      <c r="L7" s="39"/>
    </row>
    <row r="8" spans="1:12" ht="15" thickBot="1" x14ac:dyDescent="0.25">
      <c r="A8" s="13" t="s">
        <v>40</v>
      </c>
      <c r="B8" s="39" t="s">
        <v>255</v>
      </c>
      <c r="C8" s="39" t="s">
        <v>255</v>
      </c>
      <c r="D8" s="39" t="s">
        <v>255</v>
      </c>
      <c r="E8" s="39" t="s">
        <v>255</v>
      </c>
      <c r="F8" s="39" t="s">
        <v>255</v>
      </c>
      <c r="G8" s="39" t="s">
        <v>255</v>
      </c>
      <c r="H8" s="39" t="s">
        <v>255</v>
      </c>
      <c r="I8" s="39"/>
      <c r="J8" s="39"/>
      <c r="K8" s="39" t="s">
        <v>255</v>
      </c>
      <c r="L8" s="39"/>
    </row>
    <row r="9" spans="1:12" ht="15" thickBot="1" x14ac:dyDescent="0.25">
      <c r="A9" s="13" t="s">
        <v>50</v>
      </c>
      <c r="B9" s="39"/>
      <c r="C9" s="39"/>
      <c r="D9" s="39"/>
      <c r="E9" s="39"/>
      <c r="F9" s="39"/>
      <c r="G9" s="39" t="s">
        <v>255</v>
      </c>
      <c r="H9" s="39" t="s">
        <v>255</v>
      </c>
      <c r="I9" s="39"/>
      <c r="J9" s="39"/>
      <c r="K9" s="39" t="s">
        <v>255</v>
      </c>
      <c r="L9" s="39"/>
    </row>
    <row r="10" spans="1:12" ht="15" thickBot="1" x14ac:dyDescent="0.25">
      <c r="A10" s="13" t="s">
        <v>41</v>
      </c>
      <c r="B10" s="39"/>
      <c r="C10" s="39"/>
      <c r="D10" s="39"/>
      <c r="E10" s="39"/>
      <c r="F10" s="39"/>
      <c r="G10" s="39" t="s">
        <v>255</v>
      </c>
      <c r="H10" s="39" t="s">
        <v>255</v>
      </c>
      <c r="I10" s="39"/>
      <c r="J10" s="39"/>
      <c r="K10" s="39" t="s">
        <v>255</v>
      </c>
      <c r="L10" s="39"/>
    </row>
    <row r="11" spans="1:12" ht="15" thickBot="1" x14ac:dyDescent="0.25">
      <c r="A11" s="13" t="s">
        <v>39</v>
      </c>
      <c r="B11" s="39"/>
      <c r="C11" s="39"/>
      <c r="D11" s="39"/>
      <c r="E11" s="39"/>
      <c r="F11" s="39"/>
      <c r="G11" s="39" t="s">
        <v>255</v>
      </c>
      <c r="H11" s="39" t="s">
        <v>255</v>
      </c>
      <c r="I11" s="39"/>
      <c r="J11" s="39"/>
      <c r="K11" s="39" t="s">
        <v>255</v>
      </c>
      <c r="L11" s="39"/>
    </row>
    <row r="12" spans="1:12" ht="15" thickBot="1" x14ac:dyDescent="0.25">
      <c r="A12" s="13" t="s">
        <v>42</v>
      </c>
      <c r="B12" s="39"/>
      <c r="C12" s="39" t="s">
        <v>255</v>
      </c>
      <c r="D12" s="39"/>
      <c r="E12" s="39"/>
      <c r="F12" s="39"/>
      <c r="G12" s="39" t="s">
        <v>255</v>
      </c>
      <c r="H12" s="39" t="s">
        <v>255</v>
      </c>
      <c r="I12" s="39"/>
      <c r="J12" s="39"/>
      <c r="K12" s="39" t="s">
        <v>255</v>
      </c>
      <c r="L12" s="39"/>
    </row>
    <row r="13" spans="1:12" ht="15" thickBot="1" x14ac:dyDescent="0.25">
      <c r="A13" s="13" t="s">
        <v>43</v>
      </c>
      <c r="B13" s="39" t="s">
        <v>255</v>
      </c>
      <c r="C13" s="39" t="s">
        <v>255</v>
      </c>
      <c r="D13" s="39"/>
      <c r="E13" s="39"/>
      <c r="F13" s="39"/>
      <c r="G13" s="39" t="s">
        <v>255</v>
      </c>
      <c r="H13" s="39" t="s">
        <v>255</v>
      </c>
      <c r="I13" s="39"/>
      <c r="J13" s="39"/>
      <c r="K13" s="39" t="s">
        <v>255</v>
      </c>
      <c r="L13" s="39"/>
    </row>
    <row r="14" spans="1:12" ht="15" thickBot="1" x14ac:dyDescent="0.25">
      <c r="A14" s="13" t="s">
        <v>51</v>
      </c>
      <c r="B14" s="39"/>
      <c r="C14" s="39"/>
      <c r="D14" s="39"/>
      <c r="E14" s="39"/>
      <c r="F14" s="39"/>
      <c r="G14" s="39"/>
      <c r="H14" s="39"/>
      <c r="I14" s="39"/>
      <c r="J14" s="39"/>
      <c r="K14" s="39"/>
      <c r="L14" s="39"/>
    </row>
    <row r="15" spans="1:12" ht="15" thickBot="1" x14ac:dyDescent="0.25">
      <c r="A15" s="13" t="s">
        <v>70</v>
      </c>
      <c r="B15" s="39" t="s">
        <v>255</v>
      </c>
      <c r="C15" s="39" t="s">
        <v>255</v>
      </c>
      <c r="D15" s="39" t="s">
        <v>255</v>
      </c>
      <c r="E15" s="39" t="s">
        <v>255</v>
      </c>
      <c r="F15" s="39" t="s">
        <v>255</v>
      </c>
      <c r="G15" s="39"/>
      <c r="H15" s="39"/>
      <c r="I15" s="39"/>
      <c r="J15" s="39"/>
      <c r="K15" s="39"/>
      <c r="L15" s="39"/>
    </row>
    <row r="17" spans="1:11" x14ac:dyDescent="0.2">
      <c r="A17" s="16" t="s">
        <v>260</v>
      </c>
      <c r="C17" s="16" t="s">
        <v>259</v>
      </c>
      <c r="D17" s="16" t="s">
        <v>258</v>
      </c>
      <c r="F17" s="16" t="s">
        <v>257</v>
      </c>
      <c r="G17" s="16" t="s">
        <v>180</v>
      </c>
      <c r="H17" s="16" t="s">
        <v>180</v>
      </c>
      <c r="K17" s="16" t="s">
        <v>180</v>
      </c>
    </row>
  </sheetData>
  <mergeCells count="3">
    <mergeCell ref="J1:L1"/>
    <mergeCell ref="A1:A2"/>
    <mergeCell ref="B1: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14</vt:i4>
      </vt:variant>
      <vt:variant>
        <vt:lpstr>Intervalli denominati</vt:lpstr>
      </vt:variant>
      <vt:variant>
        <vt:i4>9</vt:i4>
      </vt:variant>
    </vt:vector>
  </HeadingPairs>
  <TitlesOfParts>
    <vt:vector size="23" baseType="lpstr">
      <vt:lpstr>Indicator 1.1</vt:lpstr>
      <vt:lpstr>Indicator 1.x</vt:lpstr>
      <vt:lpstr>Indicator 1.2</vt:lpstr>
      <vt:lpstr>Indicator 4</vt:lpstr>
      <vt:lpstr>Indicator 5.1</vt:lpstr>
      <vt:lpstr>Indicator 5.2</vt:lpstr>
      <vt:lpstr>Indicator 8.1.1</vt:lpstr>
      <vt:lpstr>Indicator 8.1.2</vt:lpstr>
      <vt:lpstr>Indicator 8.1.3</vt:lpstr>
      <vt:lpstr>Indicator 8.2.1</vt:lpstr>
      <vt:lpstr>Indicator 8.2.2</vt:lpstr>
      <vt:lpstr>Indicator 9</vt:lpstr>
      <vt:lpstr>Indicator 10.1</vt:lpstr>
      <vt:lpstr>Sea basins</vt:lpstr>
      <vt:lpstr>'Indicator 9'!_ftn1</vt:lpstr>
      <vt:lpstr>'Indicator 9'!_ftn3</vt:lpstr>
      <vt:lpstr>'Indicator 9'!_ftn4</vt:lpstr>
      <vt:lpstr>'Indicator 9'!_ftn5</vt:lpstr>
      <vt:lpstr>'Indicator 9'!_ftnref1</vt:lpstr>
      <vt:lpstr>'Indicator 9'!_ftnref2</vt:lpstr>
      <vt:lpstr>'Indicator 9'!_ftnref3</vt:lpstr>
      <vt:lpstr>'Indicator 9'!_ftnref4</vt:lpstr>
      <vt:lpstr>'Indicator 9'!_ftnref5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Florence Bénézit</dc:creator>
  <cp:lastModifiedBy>Antonio Novellino</cp:lastModifiedBy>
  <dcterms:created xsi:type="dcterms:W3CDTF">2017-10-02T11:38:26Z</dcterms:created>
  <dcterms:modified xsi:type="dcterms:W3CDTF">2018-01-11T11:55:49Z</dcterms:modified>
</cp:coreProperties>
</file>