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antonionovellino/Desktop/! ETTWORK/! EMODnet/EMODnet Physics/EMODnet Physics 5/! quarterly reports/2024.Q4/"/>
    </mc:Choice>
  </mc:AlternateContent>
  <xr:revisionPtr revIDLastSave="0" documentId="13_ncr:1_{8706DF9C-9CAC-0B4E-8509-7B2A7046CE44}" xr6:coauthVersionLast="47" xr6:coauthVersionMax="47" xr10:uidLastSave="{00000000-0000-0000-0000-000000000000}"/>
  <bookViews>
    <workbookView xWindow="-30340" yWindow="4580" windowWidth="23000" windowHeight="15600" tabRatio="773" activeTab="3" xr2:uid="{00000000-000D-0000-FFFF-FFFF00000000}"/>
  </bookViews>
  <sheets>
    <sheet name="Themes" sheetId="23" r:id="rId1"/>
    <sheet name="Comments" sheetId="41" r:id="rId2"/>
    <sheet name="1(Data)" sheetId="33" r:id="rId3"/>
    <sheet name="2(Products)" sheetId="24" r:id="rId4"/>
    <sheet name="3(Data providers)" sheetId="3" r:id="rId5"/>
    <sheet name="4(Web services)" sheetId="11" r:id="rId6"/>
    <sheet name="5(Web traffic)" sheetId="40" r:id="rId7"/>
  </sheets>
  <externalReferences>
    <externalReference r:id="rId8"/>
  </externalReferences>
  <definedNames>
    <definedName name="_ftn1" localSheetId="2">'1(Data)'!#REF!</definedName>
    <definedName name="_ftn2" localSheetId="2">'1(Data)'!#REF!</definedName>
    <definedName name="_ftn3" localSheetId="2">'1(Data)'!$A$44</definedName>
    <definedName name="_ftn4" localSheetId="2">'1(Data)'!#REF!</definedName>
    <definedName name="_ftn5" localSheetId="2">'1(Data)'!#REF!</definedName>
    <definedName name="_ftn6" localSheetId="2">'1(Data)'!$A$48</definedName>
    <definedName name="_ftnref1" localSheetId="2">'1(Data)'!$A$5</definedName>
    <definedName name="_ftnref2" localSheetId="2">'1(Data)'!$B$5</definedName>
    <definedName name="_ftnref3" localSheetId="2">'1(Data)'!$C$5</definedName>
    <definedName name="_ftnref4" localSheetId="2">'1(Data)'!$R$5</definedName>
    <definedName name="_ftnref5" localSheetId="2">'1(Data)'!$S$5</definedName>
    <definedName name="_ftnref6" localSheetId="2">'1(Data)'!$A$8</definedName>
    <definedName name="_Toc509591800" localSheetId="2">'1(Data)'!$A$1</definedName>
    <definedName name="_Toc509591802" localSheetId="4">'3(Data providers)'!$A$1</definedName>
    <definedName name="_Toc509591811" localSheetId="5">'4(Web services)'!$A$1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62" i="24" l="1"/>
  <c r="B10" i="33" l="1"/>
  <c r="B11" i="33"/>
  <c r="B12" i="33"/>
  <c r="B13" i="33"/>
  <c r="B14" i="33"/>
  <c r="B15" i="33"/>
  <c r="B16" i="33"/>
  <c r="B17" i="33"/>
  <c r="B18" i="33"/>
  <c r="B19" i="33"/>
  <c r="B20" i="33"/>
  <c r="B21" i="33"/>
  <c r="B22" i="33"/>
  <c r="B9" i="33"/>
  <c r="E13" i="33" l="1"/>
  <c r="D9" i="33"/>
  <c r="C6" i="24" l="1"/>
  <c r="D6" i="24"/>
  <c r="B5" i="41"/>
  <c r="D16" i="33"/>
  <c r="D17" i="33"/>
  <c r="C71" i="33"/>
  <c r="C72" i="33"/>
  <c r="C66" i="33"/>
  <c r="C67" i="33"/>
  <c r="C68" i="33"/>
  <c r="C69" i="33"/>
  <c r="C70" i="33"/>
  <c r="C60" i="33"/>
  <c r="C61" i="33"/>
  <c r="C62" i="33"/>
  <c r="C63" i="33"/>
  <c r="C64" i="33"/>
  <c r="C65" i="33"/>
  <c r="C59" i="33"/>
  <c r="B13" i="41" l="1" a="1"/>
  <c r="B13" i="41" s="1"/>
  <c r="A59" i="24"/>
  <c r="K66" i="24"/>
  <c r="H64" i="24"/>
  <c r="D59" i="33"/>
  <c r="A56" i="33"/>
  <c r="D15" i="33" l="1"/>
  <c r="K63" i="24" l="1"/>
  <c r="H32" i="24"/>
  <c r="H31" i="24"/>
  <c r="H36" i="24"/>
  <c r="H35" i="24"/>
  <c r="H34" i="24"/>
  <c r="H30" i="24"/>
  <c r="H29" i="24"/>
  <c r="H28" i="24"/>
  <c r="H27" i="24"/>
  <c r="H23" i="24"/>
  <c r="H22" i="24"/>
  <c r="H21" i="24"/>
  <c r="H13" i="24"/>
  <c r="H12" i="24"/>
  <c r="I26" i="24"/>
  <c r="H26" i="24" s="1"/>
  <c r="I24" i="24"/>
  <c r="H24" i="24" s="1"/>
  <c r="I25" i="24"/>
  <c r="H25" i="24" s="1"/>
  <c r="I20" i="24"/>
  <c r="H20" i="24" s="1"/>
  <c r="I19" i="24"/>
  <c r="H19" i="24" s="1"/>
  <c r="I18" i="24"/>
  <c r="H18" i="24" s="1"/>
  <c r="D11" i="33" l="1"/>
  <c r="D12" i="33"/>
  <c r="D13" i="33"/>
  <c r="D14" i="33"/>
  <c r="D18" i="33"/>
  <c r="D19" i="33"/>
  <c r="D20" i="33"/>
  <c r="D21" i="33"/>
  <c r="Q62" i="24" l="1"/>
  <c r="N62" i="24"/>
  <c r="N63" i="24"/>
  <c r="B4" i="41" l="1"/>
  <c r="B6" i="41"/>
  <c r="B8" i="41"/>
  <c r="B9" i="41"/>
  <c r="B10" i="41"/>
  <c r="B11" i="41"/>
  <c r="B12" i="41"/>
  <c r="A4" i="41"/>
  <c r="A6" i="41"/>
  <c r="A8" i="41"/>
  <c r="A9" i="41"/>
  <c r="A10" i="41"/>
  <c r="A11" i="41"/>
  <c r="A12" i="41"/>
  <c r="A13" i="41"/>
  <c r="M30" i="40"/>
  <c r="J30" i="40"/>
  <c r="G30" i="40"/>
  <c r="D30" i="40"/>
  <c r="H62" i="24" l="1"/>
  <c r="H63" i="24" l="1"/>
  <c r="D10"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Federica</author>
  </authors>
  <commentList>
    <comment ref="A62" authorId="0" shapeId="0" xr:uid="{22DA0A16-657C-5A4F-B6E1-461B0C9517F8}">
      <text>
        <r>
          <rPr>
            <b/>
            <sz val="9"/>
            <color rgb="FF000000"/>
            <rFont val="Tahoma"/>
            <family val="2"/>
          </rPr>
          <t>Federica:</t>
        </r>
        <r>
          <rPr>
            <sz val="9"/>
            <color rgb="FF000000"/>
            <rFont val="Tahoma"/>
            <family val="2"/>
          </rPr>
          <t xml:space="preserve">
</t>
        </r>
        <r>
          <rPr>
            <sz val="9"/>
            <color rgb="FF000000"/>
            <rFont val="Tahoma"/>
            <family val="2"/>
          </rPr>
          <t>https://logstack.emodnet-physics.eu/dashboards/6050714f7a6305d74d03c5e2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<sst xmlns="http://schemas.openxmlformats.org/spreadsheetml/2006/main" count="1187" uniqueCount="364">
  <si>
    <t>Theme</t>
  </si>
  <si>
    <t>Sub-themes</t>
  </si>
  <si>
    <t>Bathymetry</t>
  </si>
  <si>
    <t>Geology</t>
  </si>
  <si>
    <t>Seabed habitats</t>
  </si>
  <si>
    <t>Physics</t>
  </si>
  <si>
    <t>Temperature in the water column, Salinity in the water column, Sea surface currents, Water Optical properties, Sea Level, Atmospheric parameters, Water Conductivity/Biogeochemical, Waves, Winds, River, Underwater noise, Ice coverage</t>
  </si>
  <si>
    <t>Chemistry</t>
  </si>
  <si>
    <t>Biology</t>
  </si>
  <si>
    <t>Human Activities</t>
  </si>
  <si>
    <t>Portal</t>
  </si>
  <si>
    <t>Measurement unit</t>
  </si>
  <si>
    <t>Redundancy</t>
  </si>
  <si>
    <t>Number of CDIs = Number of datasets</t>
  </si>
  <si>
    <t>No</t>
  </si>
  <si>
    <t>Datasets</t>
  </si>
  <si>
    <t>Count records (1 record = 1 data file), including the data needed to build data products.</t>
  </si>
  <si>
    <t>Records</t>
  </si>
  <si>
    <t>Number of data records, meaning the total number of lines of all data sets</t>
  </si>
  <si>
    <t xml:space="preserve">if one platform measures x parameters (=themes), then it is counted x times in the break down table. </t>
  </si>
  <si>
    <t>Platforms</t>
  </si>
  <si>
    <t>Yes, one CDI can cover several themes</t>
  </si>
  <si>
    <t>Country</t>
  </si>
  <si>
    <t>Organisation name</t>
  </si>
  <si>
    <t xml:space="preserve">[1] The human activities datasets are composed by objects and related tables that store records (relational databases). </t>
  </si>
  <si>
    <t>Acidity, Antifoulants, Chlorophyll, Dissolved gasses, Fertilizers, Hydrocarbons, Heavy metals, Organic Matter, Marine litter, Polychlorinated biphenyls, Pesticides and biocides, Radionuclides, Silicates</t>
  </si>
  <si>
    <t>Reporting date</t>
  </si>
  <si>
    <t>Portal name</t>
  </si>
  <si>
    <t>WMS</t>
  </si>
  <si>
    <t>Yes</t>
  </si>
  <si>
    <t>Datasets (can contain records from different subthemes/ functional groups)</t>
  </si>
  <si>
    <t>Seabed Substrate, Sea-floor Geology, Coastal Behavior, Geological events and probabilities, Mineral Occurrences, Submerged Landscapes</t>
  </si>
  <si>
    <t>[2] The list of sub-themes is provided in the first tab.</t>
  </si>
  <si>
    <t>WCS</t>
  </si>
  <si>
    <t>WFS</t>
  </si>
  <si>
    <t>Volume unit [1]</t>
  </si>
  <si>
    <t>If not supplied upon approaching: reason why? (reply from organisation)</t>
  </si>
  <si>
    <t>Please highlight newly added data within this reporting period.</t>
  </si>
  <si>
    <t>Trend on data</t>
  </si>
  <si>
    <t>Name of sub-theme/ interface</t>
  </si>
  <si>
    <t>Trend on data products</t>
  </si>
  <si>
    <t>Machine Interface 
(Data accessed programmatically - Software that would receive data/data products/external data products through software)</t>
  </si>
  <si>
    <t>Is it: a Data product or an External product?</t>
  </si>
  <si>
    <t>Breakdown of sub-theme</t>
  </si>
  <si>
    <t>Date product was built/ updated</t>
  </si>
  <si>
    <t>Name of the data product 
(description in the narrative)</t>
  </si>
  <si>
    <t>Organisation type [1]</t>
  </si>
  <si>
    <t xml:space="preserve">[1] The organisation types are: </t>
  </si>
  <si>
    <t>Comments on the progress indicators in the excel template</t>
  </si>
  <si>
    <t>Progress indicator</t>
  </si>
  <si>
    <t xml:space="preserve">Comment </t>
  </si>
  <si>
    <t>Add any other interfaces as required/available</t>
  </si>
  <si>
    <t>Number of WFS requests 
(previous quarter)</t>
  </si>
  <si>
    <t>Explanation of the trends and statistics</t>
  </si>
  <si>
    <t>Others</t>
  </si>
  <si>
    <t>Were there any changes compared to the previous quarter?</t>
  </si>
  <si>
    <t>Approached or volunteered?</t>
  </si>
  <si>
    <t>Academia/Research</t>
  </si>
  <si>
    <t>Government/Public administration</t>
  </si>
  <si>
    <t>NGOs/Civil society</t>
  </si>
  <si>
    <t>Number of WMS requests 
(previous quarter)</t>
  </si>
  <si>
    <t>Business and Private company</t>
  </si>
  <si>
    <t>Number of Map visualisations (previous quarter)</t>
  </si>
  <si>
    <t>[1] Total number of (external) data products.</t>
  </si>
  <si>
    <t>Is the product built internally or externally?</t>
  </si>
  <si>
    <t>Indicator 1: Current status and coverage of total available thematic data</t>
  </si>
  <si>
    <t>1.A) Volume and coverage of available data</t>
  </si>
  <si>
    <t>1.B) Usage of data in this quarter</t>
  </si>
  <si>
    <t>Indicator 2: Current status and coverage of total number of data products</t>
  </si>
  <si>
    <t>2.A) Volume and coverage of available data products</t>
  </si>
  <si>
    <t>2.B) Usage of data products in this quarter</t>
  </si>
  <si>
    <t>Indicator 4: Online 'Web' interfaces to access or view data</t>
  </si>
  <si>
    <t>4) Online 'Web' interfaces to access or view data</t>
  </si>
  <si>
    <t>1 Status/Volume and coverage of all available acquired data</t>
  </si>
  <si>
    <t>2 Status/Total number and the coverage of all built &amp; external data products</t>
  </si>
  <si>
    <t>1B) Usage of data in this quarter</t>
  </si>
  <si>
    <t>2A) Volume and coverage of available data products</t>
  </si>
  <si>
    <t>2B) Usage of data products in this quarter</t>
  </si>
  <si>
    <t>1A) Volume and coverage of available data</t>
  </si>
  <si>
    <t>[4] Decimal definition 1 GB = 1000^3 bytes</t>
  </si>
  <si>
    <t>Total number of products per sub-theme</t>
  </si>
  <si>
    <t>Total number of products per sub-theme (previous quarter)</t>
  </si>
  <si>
    <t>Explanation of trend value in the narrative.</t>
  </si>
  <si>
    <t>[3] Trend is calculated from the figures at the end of the last quarter as compared with the figures at this stage.</t>
  </si>
  <si>
    <t>[3] Decimal definition 1 GB = 1000^3 bytes.</t>
  </si>
  <si>
    <t>[4] Trend compares the result with previous period.</t>
  </si>
  <si>
    <t>[1] Define unit of manual download (e.g. datasets, requests, records, …); additional explanation can be provided in the narrative.</t>
  </si>
  <si>
    <t>[2] Indicate the unit and total volume of downloadable items in relation to the unit in which they are downloadable (e.g. the total volume or number of CDIs/records/datasets/... available for download) – clearly specify the unit.</t>
  </si>
  <si>
    <t>Web service Trends</t>
  </si>
  <si>
    <t>Add Endpoint URL</t>
  </si>
  <si>
    <t>Sub-theme/ interface name</t>
  </si>
  <si>
    <t>[4] Decimal definition 1 GB = 1000^3 bytes.</t>
  </si>
  <si>
    <t>Added this quarter (% or number)</t>
  </si>
  <si>
    <t>3) Organisations supplying/ approached to supply data and data products</t>
  </si>
  <si>
    <t xml:space="preserve">[1] Indicate the volume unit of measurement: “records”, "CDI", “data sets”, or “platforms”. </t>
  </si>
  <si>
    <t>Under what license was the data provided?</t>
  </si>
  <si>
    <t>Was the data provided as a digital file or a web service?</t>
  </si>
  <si>
    <r>
      <t xml:space="preserve">Sub-theme </t>
    </r>
    <r>
      <rPr>
        <sz val="10"/>
        <rFont val="Open Sans"/>
        <family val="2"/>
      </rPr>
      <t>[2]</t>
    </r>
  </si>
  <si>
    <r>
      <t xml:space="preserve">Sea-basins </t>
    </r>
    <r>
      <rPr>
        <sz val="12"/>
        <rFont val="Open Sans"/>
        <family val="2"/>
      </rPr>
      <t>[5]</t>
    </r>
  </si>
  <si>
    <r>
      <t xml:space="preserve">Total data volume per sub-theme 
(refer to </t>
    </r>
    <r>
      <rPr>
        <sz val="10"/>
        <rFont val="Open Sans"/>
        <family val="2"/>
      </rPr>
      <t>[1])</t>
    </r>
  </si>
  <si>
    <t>Total data volume per sub-theme (previous quarter)</t>
  </si>
  <si>
    <r>
      <t xml:space="preserve">Trend in total data volume (%) </t>
    </r>
    <r>
      <rPr>
        <sz val="10"/>
        <rFont val="Open Sans"/>
        <family val="2"/>
      </rPr>
      <t>[3]</t>
    </r>
  </si>
  <si>
    <r>
      <t xml:space="preserve">Total data Volume in GigaBytes </t>
    </r>
    <r>
      <rPr>
        <sz val="10"/>
        <rFont val="Open Sans"/>
        <family val="2"/>
      </rPr>
      <t>[4]</t>
    </r>
  </si>
  <si>
    <r>
      <t>Manual download unit</t>
    </r>
    <r>
      <rPr>
        <sz val="10"/>
        <rFont val="Open Sans"/>
        <family val="2"/>
      </rPr>
      <t xml:space="preserve"> [1]</t>
    </r>
  </si>
  <si>
    <r>
      <t xml:space="preserve">Unit and Total Volume </t>
    </r>
    <r>
      <rPr>
        <b/>
        <sz val="10"/>
        <rFont val="Open Sans"/>
        <family val="2"/>
      </rPr>
      <t>available</t>
    </r>
    <r>
      <rPr>
        <sz val="10"/>
        <rFont val="Open Sans"/>
        <family val="2"/>
      </rPr>
      <t xml:space="preserve"> for download [2]</t>
    </r>
  </si>
  <si>
    <r>
      <t xml:space="preserve">Total Volume </t>
    </r>
    <r>
      <rPr>
        <b/>
        <sz val="10"/>
        <rFont val="Open Sans"/>
        <family val="2"/>
      </rPr>
      <t>downloaded</t>
    </r>
    <r>
      <rPr>
        <sz val="10"/>
        <rFont val="Open Sans"/>
        <family val="2"/>
      </rPr>
      <t xml:space="preserve"> in GigaBytes [3]</t>
    </r>
  </si>
  <si>
    <r>
      <t xml:space="preserve">Number of </t>
    </r>
    <r>
      <rPr>
        <b/>
        <sz val="10"/>
        <rFont val="Open Sans"/>
        <family val="2"/>
      </rPr>
      <t>manual</t>
    </r>
    <r>
      <rPr>
        <sz val="10"/>
        <rFont val="Open Sans"/>
        <family val="2"/>
      </rPr>
      <t xml:space="preserve"> </t>
    </r>
    <r>
      <rPr>
        <b/>
        <sz val="10"/>
        <rFont val="Open Sans"/>
        <family val="2"/>
      </rPr>
      <t>downloads</t>
    </r>
    <r>
      <rPr>
        <sz val="10"/>
        <rFont val="Open Sans"/>
        <family val="2"/>
      </rPr>
      <t xml:space="preserve"> 
(</t>
    </r>
    <r>
      <rPr>
        <b/>
        <sz val="10"/>
        <rFont val="Open Sans"/>
        <family val="2"/>
      </rPr>
      <t>this quarter</t>
    </r>
    <r>
      <rPr>
        <sz val="10"/>
        <rFont val="Open Sans"/>
        <family val="2"/>
      </rPr>
      <t>)</t>
    </r>
  </si>
  <si>
    <r>
      <t xml:space="preserve">Number of </t>
    </r>
    <r>
      <rPr>
        <b/>
        <sz val="10"/>
        <rFont val="Open Sans"/>
        <family val="2"/>
      </rPr>
      <t>manual</t>
    </r>
    <r>
      <rPr>
        <sz val="10"/>
        <rFont val="Open Sans"/>
        <family val="2"/>
      </rPr>
      <t xml:space="preserve"> </t>
    </r>
    <r>
      <rPr>
        <b/>
        <sz val="10"/>
        <rFont val="Open Sans"/>
        <family val="2"/>
      </rPr>
      <t xml:space="preserve">downloads
</t>
    </r>
    <r>
      <rPr>
        <sz val="10"/>
        <rFont val="Open Sans"/>
        <family val="2"/>
      </rPr>
      <t>(</t>
    </r>
    <r>
      <rPr>
        <b/>
        <sz val="10"/>
        <rFont val="Open Sans"/>
        <family val="2"/>
      </rPr>
      <t>previous quarter</t>
    </r>
    <r>
      <rPr>
        <sz val="10"/>
        <rFont val="Open Sans"/>
        <family val="2"/>
      </rPr>
      <t>)</t>
    </r>
  </si>
  <si>
    <r>
      <t xml:space="preserve">Trend number of downloads (%) </t>
    </r>
    <r>
      <rPr>
        <sz val="10"/>
        <rFont val="Open Sans"/>
        <family val="2"/>
      </rPr>
      <t>[4]</t>
    </r>
  </si>
  <si>
    <r>
      <t xml:space="preserve">Number of </t>
    </r>
    <r>
      <rPr>
        <b/>
        <sz val="10"/>
        <rFont val="Open Sans"/>
        <family val="2"/>
      </rPr>
      <t>Map</t>
    </r>
    <r>
      <rPr>
        <sz val="10"/>
        <rFont val="Open Sans"/>
        <family val="2"/>
      </rPr>
      <t xml:space="preserve"> </t>
    </r>
    <r>
      <rPr>
        <b/>
        <sz val="10"/>
        <rFont val="Open Sans"/>
        <family val="2"/>
      </rPr>
      <t>visualisations</t>
    </r>
    <r>
      <rPr>
        <sz val="10"/>
        <rFont val="Open Sans"/>
        <family val="2"/>
      </rPr>
      <t xml:space="preserve"> (this quarter)</t>
    </r>
  </si>
  <si>
    <r>
      <t xml:space="preserve">Trend number of map visualisations (%) </t>
    </r>
    <r>
      <rPr>
        <sz val="10"/>
        <rFont val="Open Sans"/>
        <family val="2"/>
      </rPr>
      <t>[4]</t>
    </r>
  </si>
  <si>
    <r>
      <t xml:space="preserve">Number of </t>
    </r>
    <r>
      <rPr>
        <b/>
        <sz val="10"/>
        <rFont val="Open Sans"/>
        <family val="2"/>
      </rPr>
      <t>WMS</t>
    </r>
    <r>
      <rPr>
        <sz val="10"/>
        <rFont val="Open Sans"/>
        <family val="2"/>
      </rPr>
      <t xml:space="preserve"> requests (this quarter)</t>
    </r>
  </si>
  <si>
    <r>
      <t xml:space="preserve">Trend number of WMS requests (%) </t>
    </r>
    <r>
      <rPr>
        <sz val="10"/>
        <rFont val="Open Sans"/>
        <family val="2"/>
      </rPr>
      <t>[4]</t>
    </r>
  </si>
  <si>
    <r>
      <t xml:space="preserve">Number of </t>
    </r>
    <r>
      <rPr>
        <b/>
        <sz val="10"/>
        <rFont val="Open Sans"/>
        <family val="2"/>
      </rPr>
      <t>WFS</t>
    </r>
    <r>
      <rPr>
        <sz val="10"/>
        <rFont val="Open Sans"/>
        <family val="2"/>
      </rPr>
      <t xml:space="preserve"> requests 
(this quarter)</t>
    </r>
  </si>
  <si>
    <r>
      <t xml:space="preserve">Trend number of WFS requests (%) </t>
    </r>
    <r>
      <rPr>
        <sz val="10"/>
        <rFont val="Open Sans"/>
        <family val="2"/>
      </rPr>
      <t>[4]</t>
    </r>
  </si>
  <si>
    <r>
      <t xml:space="preserve">Total number of </t>
    </r>
    <r>
      <rPr>
        <b/>
        <i/>
        <u/>
        <sz val="10"/>
        <rFont val="Open Sans"/>
        <family val="2"/>
      </rPr>
      <t>built</t>
    </r>
    <r>
      <rPr>
        <b/>
        <i/>
        <sz val="10"/>
        <rFont val="Open Sans"/>
        <family val="2"/>
      </rPr>
      <t xml:space="preserve"> data products in portal </t>
    </r>
    <r>
      <rPr>
        <sz val="10"/>
        <rFont val="Open Sans"/>
        <family val="2"/>
      </rPr>
      <t>[1]</t>
    </r>
  </si>
  <si>
    <r>
      <t xml:space="preserve">Total number of </t>
    </r>
    <r>
      <rPr>
        <b/>
        <i/>
        <u/>
        <sz val="10"/>
        <rFont val="Open Sans"/>
        <family val="2"/>
      </rPr>
      <t>external</t>
    </r>
    <r>
      <rPr>
        <b/>
        <i/>
        <sz val="10"/>
        <rFont val="Open Sans"/>
        <family val="2"/>
      </rPr>
      <t xml:space="preserve"> data products in portal </t>
    </r>
    <r>
      <rPr>
        <sz val="10"/>
        <rFont val="Open Sans"/>
        <family val="2"/>
      </rPr>
      <t>[1]</t>
    </r>
  </si>
  <si>
    <r>
      <t xml:space="preserve">Trend in total number of products (%) </t>
    </r>
    <r>
      <rPr>
        <sz val="10"/>
        <rFont val="Open Sans"/>
        <family val="2"/>
      </rPr>
      <t>[3]</t>
    </r>
  </si>
  <si>
    <r>
      <t xml:space="preserve">Total data product Volume in GigaBytes </t>
    </r>
    <r>
      <rPr>
        <sz val="10"/>
        <rFont val="Open Sans"/>
        <family val="2"/>
      </rPr>
      <t>[4]</t>
    </r>
  </si>
  <si>
    <r>
      <t xml:space="preserve">Number of manual </t>
    </r>
    <r>
      <rPr>
        <b/>
        <sz val="10"/>
        <rFont val="Open Sans"/>
        <family val="2"/>
      </rPr>
      <t>downloads</t>
    </r>
    <r>
      <rPr>
        <sz val="10"/>
        <rFont val="Open Sans"/>
        <family val="2"/>
      </rPr>
      <t xml:space="preserve"> 
(</t>
    </r>
    <r>
      <rPr>
        <b/>
        <sz val="10"/>
        <rFont val="Open Sans"/>
        <family val="2"/>
      </rPr>
      <t>this quarter</t>
    </r>
    <r>
      <rPr>
        <sz val="10"/>
        <rFont val="Open Sans"/>
        <family val="2"/>
      </rPr>
      <t>)</t>
    </r>
  </si>
  <si>
    <r>
      <t xml:space="preserve">Number of manual </t>
    </r>
    <r>
      <rPr>
        <b/>
        <sz val="10"/>
        <rFont val="Open Sans"/>
        <family val="2"/>
      </rPr>
      <t xml:space="preserve">downloads
</t>
    </r>
    <r>
      <rPr>
        <sz val="10"/>
        <rFont val="Open Sans"/>
        <family val="2"/>
      </rPr>
      <t>(</t>
    </r>
    <r>
      <rPr>
        <b/>
        <sz val="10"/>
        <rFont val="Open Sans"/>
        <family val="2"/>
      </rPr>
      <t>previous quarter</t>
    </r>
    <r>
      <rPr>
        <sz val="10"/>
        <rFont val="Open Sans"/>
        <family val="2"/>
      </rPr>
      <t>)</t>
    </r>
  </si>
  <si>
    <r>
      <t xml:space="preserve">Trend # of manual downloads (%) </t>
    </r>
    <r>
      <rPr>
        <sz val="10"/>
        <rFont val="Open Sans"/>
        <family val="2"/>
      </rPr>
      <t>[4]</t>
    </r>
  </si>
  <si>
    <r>
      <t xml:space="preserve">Trend # of map visualisations (%) </t>
    </r>
    <r>
      <rPr>
        <sz val="10"/>
        <rFont val="Open Sans"/>
        <family val="2"/>
      </rPr>
      <t>[4]</t>
    </r>
  </si>
  <si>
    <r>
      <t xml:space="preserve">Trend # of WMS requests (%) </t>
    </r>
    <r>
      <rPr>
        <sz val="10"/>
        <rFont val="Open Sans"/>
        <family val="2"/>
      </rPr>
      <t>[4]</t>
    </r>
  </si>
  <si>
    <r>
      <t xml:space="preserve">Trend # of WFS requests (%) </t>
    </r>
    <r>
      <rPr>
        <sz val="10"/>
        <rFont val="Open Sans"/>
        <family val="2"/>
      </rPr>
      <t>[4]</t>
    </r>
  </si>
  <si>
    <t>Sea basin [2]</t>
  </si>
  <si>
    <t>[2] For which sea-basin(s) was the data provided?</t>
  </si>
  <si>
    <t xml:space="preserve">[3] Restricted data is defined as 'non-public data'. </t>
  </si>
  <si>
    <t>Sub-theme(s) + description</t>
  </si>
  <si>
    <t>% of restricted data [3] 
(or #restricted/# not restricted)</t>
  </si>
  <si>
    <t>Indicator 3: Internal and external organisations supplying/approached to supply data and data products within this quarter</t>
  </si>
  <si>
    <t>Volume (in GigaBytes)</t>
  </si>
  <si>
    <t>Data type supplied: data, data product, both?</t>
  </si>
  <si>
    <t>Provided through Ingestion or directly? [4]</t>
  </si>
  <si>
    <t>[4] Was the data provided through EMODnet Ingestion or directly through the thematic?</t>
  </si>
  <si>
    <t>Baltic Sea EEA</t>
  </si>
  <si>
    <t>Black Sea EEA</t>
  </si>
  <si>
    <t>Greater North Sea EEA</t>
  </si>
  <si>
    <t>Med Sea EEA (Adriatic Sea, Ionian Sea and the Central Mediterranean Sea, Western Meditarranean Sea, Aegean-Levantine Sea)</t>
  </si>
  <si>
    <t>Atlantic EEA (North East Atlantic Ocean, Macaronesia, Iceland Sea, Norwegian Sea, Celtic Seas, Bay of Biscay and Iberian coast, White Sea, Barents Sea)</t>
  </si>
  <si>
    <t>Caspian Sea (not defined by EEA shapefile)</t>
  </si>
  <si>
    <t>Caribbean Sea (not defined by EEA shapefile)</t>
  </si>
  <si>
    <t>Other Seas (Other regions not defined by EEA shapefiles)</t>
  </si>
  <si>
    <t>Macroalgae, Angiosperms, Benthos, Birds, Fish, Mammals, Phytoplankton, Reptiles, Zooplankton</t>
  </si>
  <si>
    <t>Aggregate extraction, Algae production, Aquaculture, Cables, Cultural heritage, Desalination, Dredging, Environment, Fisheries, Main Ports, Maritime Spatial Planning (MSP), Military Areas, Nuclear power plants, Ocean energy facilities, Oil and Gas, Other forms of area management/designation, Pipelines, Shipping density, Waste disposal, Wind farms</t>
  </si>
  <si>
    <t>• Habitats - seabed habitats (including coastal wetlands): broad-scale mapping, collection of classified maps, collection of models, composite products
• Habitats - essential fish habitats: collection of classified maps, collection of models
• Chemistry - dissolved gases
• Geology - seabed substrate
• Physics - optical properties, salinity, waves, currents, ice cover
• Bathymetry – depth to seabed</t>
  </si>
  <si>
    <t>Reported Volume unit</t>
  </si>
  <si>
    <t>Recording-day-platform</t>
  </si>
  <si>
    <t>Occurrence records</t>
  </si>
  <si>
    <t>Geographic records (objects)+ Related records[1])</t>
  </si>
  <si>
    <t>Number of cells for each data product (raster file, GeoTIFF/NetCDF format)</t>
  </si>
  <si>
    <t>Grid cells (only for Shipping density datasets)</t>
  </si>
  <si>
    <t>Number of geographic records (point, line or polygon objects). For geometries linking to a related table, also number of records from related tables. Temporal, automatically acquired, new records are counted</t>
  </si>
  <si>
    <t xml:space="preserve">Each year new records can be added/removed to each of these tables. So it is more accurate to report both the number of the objects and the number of new records. </t>
  </si>
  <si>
    <t>Volume unit</t>
  </si>
  <si>
    <t>[6] Please note that the data that occur in the Arctic will also occur in the other areas.</t>
  </si>
  <si>
    <t>Arctic (not defined by EEA shapefile) [6]</t>
  </si>
  <si>
    <t>Total area coverage (total %) or data density (number)</t>
  </si>
  <si>
    <t>Please feel free to record the areas as you did in the past, if you have problems with this lay-out. If you do that, please record this fact in the narrative.</t>
  </si>
  <si>
    <t>[5] Total % sea-basin area covered by all data or number of CDIs/platforms/records in this area (left column) ; % area covered by data added in this phase or number of CDIs/platforms/records added this phase (right column).</t>
  </si>
  <si>
    <t>[5] Product Density: How much products available per sea-basin. Calculate total % area covered by all products or total number of products per sea-bason; indicate % area covered by products added in this quarter or number of products added in this quarter.</t>
  </si>
  <si>
    <t>platforms</t>
  </si>
  <si>
    <t>Currents</t>
  </si>
  <si>
    <t>Optical properties</t>
  </si>
  <si>
    <t>Sea Level</t>
  </si>
  <si>
    <t>Waves</t>
  </si>
  <si>
    <t>Winds</t>
  </si>
  <si>
    <t>River</t>
  </si>
  <si>
    <t>Underwater noise</t>
  </si>
  <si>
    <t>Ice coverage</t>
  </si>
  <si>
    <t>na</t>
  </si>
  <si>
    <t>Total data Volume in GigaBytes [Q-1]</t>
  </si>
  <si>
    <t>-</t>
  </si>
  <si>
    <t>section 33</t>
  </si>
  <si>
    <t>EMODnet Physics - SALINITY ANOMALY 30 YEARS</t>
  </si>
  <si>
    <t>EMODnet Physics - TEMPERATURE ANOMALY 30 YEARS</t>
  </si>
  <si>
    <t>EMODnet Physics - Total Suspended Matter - GridSeriesObservation - Concentration of total suspended matter - BALTIC SEA</t>
  </si>
  <si>
    <t>EMODnet Physics - Total Suspended Matter - GridSeriesObservation - Concentration of total suspended matter - MEDITERRANEAN SEA</t>
  </si>
  <si>
    <t>EMODnet Physics - Total Suspended Matter - GridSeriesObservation - Concentration of total suspended matter - NORTH SEA</t>
  </si>
  <si>
    <t>total</t>
  </si>
  <si>
    <t>total q-1</t>
  </si>
  <si>
    <t>https://logstack.emodnet-physics.eu/dashboards/6059eccd202fde06501b57d2</t>
  </si>
  <si>
    <t>Indicate here unit of measurement: % area</t>
  </si>
  <si>
    <t>logs</t>
  </si>
  <si>
    <t>Not applicable</t>
  </si>
  <si>
    <t>GeoSERVER</t>
  </si>
  <si>
    <t>server logs</t>
  </si>
  <si>
    <t>ERDDAP</t>
  </si>
  <si>
    <t xml:space="preserve">server logs </t>
  </si>
  <si>
    <t>GeoNETWORK</t>
  </si>
  <si>
    <t>matomo</t>
  </si>
  <si>
    <t>data</t>
  </si>
  <si>
    <t>CC-BY</t>
  </si>
  <si>
    <t>ncWMS</t>
  </si>
  <si>
    <t xml:space="preserve">Under Water Noise </t>
  </si>
  <si>
    <t>Temperature</t>
  </si>
  <si>
    <t>Salinity</t>
  </si>
  <si>
    <t>SMOS BEC global SSS product v2 L4 un V2020</t>
  </si>
  <si>
    <t>Indicator 5: Quarterly web traffic statistics</t>
  </si>
  <si>
    <t>5.1) Daily number of page views of EMODnet Thematic entry page</t>
  </si>
  <si>
    <r>
      <t xml:space="preserve">Copy-paste screenshot below of the graph of the report sent to you by the Secretariat </t>
    </r>
    <r>
      <rPr>
        <b/>
        <i/>
        <sz val="10"/>
        <color theme="8" tint="-0.249977111117893"/>
        <rFont val="Calibri"/>
        <family val="2"/>
        <scheme val="minor"/>
      </rPr>
      <t>(previous Q)</t>
    </r>
  </si>
  <si>
    <r>
      <t xml:space="preserve">Copy-paste screenshot below of the graph of the report sent to you by the Secretariat </t>
    </r>
    <r>
      <rPr>
        <b/>
        <i/>
        <sz val="10"/>
        <color theme="8" tint="-0.249977111117893"/>
        <rFont val="Calibri"/>
        <family val="2"/>
        <scheme val="minor"/>
      </rPr>
      <t>(current Q)</t>
    </r>
  </si>
  <si>
    <t>5.2) Quarterly total number of visitors, page views, unique page views and percentage of returning visitors</t>
  </si>
  <si>
    <t>Page URL</t>
  </si>
  <si>
    <t>Visitors (previous Q)</t>
  </si>
  <si>
    <t>Visitors (current Q)</t>
  </si>
  <si>
    <t>Trend visitors (%)  [1]</t>
  </si>
  <si>
    <t>Page views (previous Q)</t>
  </si>
  <si>
    <t>Page views (current Q)</t>
  </si>
  <si>
    <t xml:space="preserve">Trend page views (%) </t>
  </si>
  <si>
    <t>Unique page views (previous Q)</t>
  </si>
  <si>
    <t>Unique page views (current Q)</t>
  </si>
  <si>
    <t>Trend unique page views (%)</t>
  </si>
  <si>
    <t>% of returning visitors (previous Q)</t>
  </si>
  <si>
    <t>% of returning visitors (current Q)</t>
  </si>
  <si>
    <t>Trend % of returning visitors (%)</t>
  </si>
  <si>
    <t>[1] Trend is calculated from the figures at the end of the last quarter as compared with the figures at this stage.</t>
  </si>
  <si>
    <t>Definitions (from Europa Analytics)</t>
  </si>
  <si>
    <t>Visitors</t>
  </si>
  <si>
    <t>The number of unique visitors. Every visitor is counted once, even if they visit the website many times during the day.</t>
  </si>
  <si>
    <t>Page views</t>
  </si>
  <si>
    <t>The number of times a page was visited.</t>
  </si>
  <si>
    <t>Unique page views</t>
  </si>
  <si>
    <t>The number of times a page was uniquely visited. If a visitor views a page several times during one session, it will be counted only once.</t>
  </si>
  <si>
    <t>% of returning visitors</t>
  </si>
  <si>
    <t>The percentage of returning visitors.</t>
  </si>
  <si>
    <t>Your opinion on the data coverage within EMODnet for your thematic</t>
  </si>
  <si>
    <t>https://emodnet.ec.europa.eu/en/physics</t>
  </si>
  <si>
    <t>not applicable</t>
  </si>
  <si>
    <t>The monitoring of WMS, WFS, and other services that offer data and products to CP is now centralized and conducted every 10 minutes. The web page https://monitor.emodnet.eu/resources?lang=en&amp;tag=Physics presents real-time status. It would be very useful to have the option to download statistics for a custom period and conduct a more in-depth analysis of the instantaneous status.</t>
  </si>
  <si>
    <t>Approached</t>
  </si>
  <si>
    <t>web service</t>
  </si>
  <si>
    <t>operational Ingestion</t>
  </si>
  <si>
    <t>EMODnet Physics - Absolute Sea Level Trend</t>
  </si>
  <si>
    <t>SSS SMOS L4 OI, LOPS-v2021</t>
  </si>
  <si>
    <t>externally</t>
  </si>
  <si>
    <t>internally</t>
  </si>
  <si>
    <t>Continous Noise Monitoring Stations</t>
  </si>
  <si>
    <t>European Impulsive Noise Events Registry</t>
  </si>
  <si>
    <t>Products Pages (external links in the CP Static area)</t>
  </si>
  <si>
    <t xml:space="preserve">platforms </t>
  </si>
  <si>
    <t xml:space="preserve"> the service that connects EMODnet Physics to PANGAEA and ARICE was updated and it linked in a large amount of new CTDs. </t>
  </si>
  <si>
    <t>The Physics team can only report on the overall volume of downloaded data when it is mediated by the EMODnet Physics backend (as some products are cached centrally, EMODnet Physics cannot track this volume). Previously, the volume of data downloaded for each theme was calculated using an algorithm that considered the number of viewed map pages. However, since EMODnet Physics is no longer hosting the map viewer, this indicator can no longer be applied. EMODnet Physics  reports on the number of available platforms (units - col C) and the overall volume of downloaded gigabytes (col D) from ERDDAP, which is hosting the in-situ data.</t>
  </si>
  <si>
    <t>Water Temperature</t>
  </si>
  <si>
    <t>Water Salinity and conductivity</t>
  </si>
  <si>
    <t>Optical Properties</t>
  </si>
  <si>
    <t>Meteorological</t>
  </si>
  <si>
    <t>Biochemical</t>
  </si>
  <si>
    <t>Carbon System</t>
  </si>
  <si>
    <t>Dissolved Oxygen</t>
  </si>
  <si>
    <t>http://151.1.245.87/mapviewer/</t>
  </si>
  <si>
    <t>river</t>
  </si>
  <si>
    <t>CORA: Objective analysis in Delayed Mode - Temperature and Salinity in the Water Column (1960 - 2022) objective analysis in Delayed Mode</t>
  </si>
  <si>
    <t>INSTITUTO NACIONAL DEL AGUA (INA)</t>
  </si>
  <si>
    <t xml:space="preserve">Global </t>
  </si>
  <si>
    <t>sea level</t>
  </si>
  <si>
    <t>ECUADORIAN NAVY OCEANOGRAPHIC INSTITUTE</t>
  </si>
  <si>
    <t>NAVAL OCEANOGRAPHIC OFFICE</t>
  </si>
  <si>
    <t>VOICE OF THE OCEAN FOUNDATION</t>
  </si>
  <si>
    <t>Temperature, salinity</t>
  </si>
  <si>
    <t>in Situ data</t>
  </si>
  <si>
    <t>Collection of all the in situ stations and platforms linked and integrated into the EMODnet Physics collections</t>
  </si>
  <si>
    <t>daily updates</t>
  </si>
  <si>
    <t>Carbon Cycle</t>
  </si>
  <si>
    <t>Sea Water Alkalinity - product is based on the  GLODAP (Global Ocean Data Analysis Project) dataset v2.2016b</t>
  </si>
  <si>
    <t>River Outflow</t>
  </si>
  <si>
    <t>Operational in situ river outflow data. The product includes near real time data from European river stations.  Each one of the dots represents a river measuring station</t>
  </si>
  <si>
    <t>Operational in situ Sea Level Stations (sampling frequency 5min)</t>
  </si>
  <si>
    <t>Operational in situ Sea Level Stations (sampling frequency 60 min)</t>
  </si>
  <si>
    <t xml:space="preserve">EMODent Physics - Absolute Sea Level trend Map [1993-2019]. The product is based on GLORYS12v1, developed by CMCC for EMODnet Physics. </t>
  </si>
  <si>
    <t>EMODent Physics - Absolute Sea Level trend Map [1993-2020]. The product is based on DUACS, developed by CMCC for EMODnet Physics.</t>
  </si>
  <si>
    <t xml:space="preserve">Global Ocean Climatology - Temperature and Salinity Climatology V2 </t>
  </si>
  <si>
    <t>Global Ocean-Gridded fields of salinity in the water colum. The product is based on the Coriolis Ocean database for ReAnalysis CORA</t>
  </si>
  <si>
    <t>availble in the backend to be added to CP</t>
  </si>
  <si>
    <t>Temperature in the water column - from the GLODAP (Global Ocean Data Analysis Project) dataset v2</t>
  </si>
  <si>
    <t>Practical Salinity from the GLODAP (Global Ocean Data Analysis Project) dataset v2</t>
  </si>
  <si>
    <t>In Situ stations - Absolute Sea Level Trends - SONEL data bank on sea level data from the global network of tide gauges + GNSS. The product is developed and maintained by SONEL.</t>
  </si>
  <si>
    <t xml:space="preserve">Operational in situ Wave data. The product includes near real time data from station and platfroms collecting Wave data. </t>
  </si>
  <si>
    <t xml:space="preserve">Operational in situ Wind data. The product includes near real time data from station and platfroms collecting Wind data. </t>
  </si>
  <si>
    <t>Wind</t>
  </si>
  <si>
    <t>Table 2A lists the products available in the Central Portal Geoviewer. These products are made available by the backend infrastructure were gridded and externally produced datasets are organized under the prod-erddap.emodnet-physics.eu, and operational data collections are organized under the data-erddap.emodnet-physics.eu,</t>
  </si>
  <si>
    <t>As reported previously, we are implementing the following concepts: data, data collections, and products. Indicator 2A reports on the products available in the Central Portal, where concepts are mapped using the controlled vocabulary (NVS::P33). As mentioned above, some products are organized under the EMODnet Physics ERDDAP, some under ERDDAP/ncWMS, and others under GeoServer. Indicator 2B captures the interaction with those services. Figures show some fluctuations, but overall indicate a positive increase in the use of the services.</t>
  </si>
  <si>
    <t xml:space="preserve">There are a number of new sources integrated (some are old provders that inlcuded new sources in the package) this activity goes back to back with metadata normalization and data cleaning (duplicates removal). </t>
  </si>
  <si>
    <t>ALFRED WEGENER INSTITUTE HELMHOLTZ CENTRE FOR POLAR AND MARINE RESEARCH</t>
  </si>
  <si>
    <t>germany</t>
  </si>
  <si>
    <t>BRITISH OCEANOGRAPHIC DATA CENTRE</t>
  </si>
  <si>
    <t>united kingdom</t>
  </si>
  <si>
    <t>CENTRE FOR BIOLOGICAL STUDIES OF CHIZE</t>
  </si>
  <si>
    <t>france</t>
  </si>
  <si>
    <t>CNR, INSTITUTE FOR THE STUDY OF ANTHROPIC IMPACTS AND SUSTAINABILITY IN THE MARINE ENVIRONMENT, GENOVA</t>
  </si>
  <si>
    <t>italy</t>
  </si>
  <si>
    <t>meteorologocal</t>
  </si>
  <si>
    <t>COMMONWEALTH SCIENTIFIC AND INDUSTRIAL RESEARCH ORGANISATION</t>
  </si>
  <si>
    <t>Temperature, salinity, biochemical</t>
  </si>
  <si>
    <t>DANMARKS TEKNISKE UNIVERSITETET</t>
  </si>
  <si>
    <t>denmark</t>
  </si>
  <si>
    <t>DIPARTIMENTO SCIENZE DELLA TERRA E GEOAMBIENTALI - UNIVERSITA DI BARI ( ITALY )</t>
  </si>
  <si>
    <t>DIRECCION GENERAL DE INFRAESTRUCTURAS DEL AGUA, JUNTA DE ANDALUCIA</t>
  </si>
  <si>
    <t>spain</t>
  </si>
  <si>
    <t>equador</t>
  </si>
  <si>
    <t>ENEA CENTRO RICERCHE AMBIENTE MARINO (LA SPEZIA)</t>
  </si>
  <si>
    <t>EUROPEAN ORGANIZATION FOR THE EXPLOITATION OF METEOROLOGICAL SATELLITES</t>
  </si>
  <si>
    <t>meteorologocal, currents</t>
  </si>
  <si>
    <t>FEDERAL MARITIME AND HYDROGRAPHIC AGENCY</t>
  </si>
  <si>
    <t>united state</t>
  </si>
  <si>
    <t>Temperature, salinity, biochemical, currents,, meteorological</t>
  </si>
  <si>
    <t>FIRST INSTITUTE OF OCEANOGRAPHY, MINISTRY OF NATURAL RESOURCES</t>
  </si>
  <si>
    <t>china</t>
  </si>
  <si>
    <t>FISHERIES AND OCEANS CANADA</t>
  </si>
  <si>
    <t>canada</t>
  </si>
  <si>
    <t>HELLENIC CENTRE FOR MARINE RESEARCH, INSTITUTE OF OCEANOGRAPHY</t>
  </si>
  <si>
    <t>greece</t>
  </si>
  <si>
    <t>HYDROGRAPHIC AND OCEANOGRAPHIC SERVICE OF THE FRENCH NAVY</t>
  </si>
  <si>
    <t>IEO-CSIC, SPANISH OCEANOGRAPHIC INSTITUTE</t>
  </si>
  <si>
    <t>IFREMER HEAD OFFICE</t>
  </si>
  <si>
    <t>IMEV VILLEFRANCHE-SUR-MER</t>
  </si>
  <si>
    <t>INDIAN NATIONAL CENTRE FOR OCEAN INFORMATION SERVICES</t>
  </si>
  <si>
    <t>india</t>
  </si>
  <si>
    <t>INSTITUTE FOR ENVIRONMENTAL PROTECTION AND RESEARCH</t>
  </si>
  <si>
    <t>INSTITUTE OF MARINE RESEARCH</t>
  </si>
  <si>
    <t>ireland</t>
  </si>
  <si>
    <t>argentina</t>
  </si>
  <si>
    <t>INTEGRATED MARINE OBSERVING SYSTEM</t>
  </si>
  <si>
    <t>australia</t>
  </si>
  <si>
    <t>INTERNATIONAL ARCTIC BUOY PROGRAM</t>
  </si>
  <si>
    <t>JAPAN AGENCY FOR MARINE-EARTH SCIENCE AND TECHNOLOGY</t>
  </si>
  <si>
    <t>japan</t>
  </si>
  <si>
    <t>KYOTO UNIVERSITY</t>
  </si>
  <si>
    <t>LABORATORY OF OCEANOGRAPHY OF VILLEFRANCHE</t>
  </si>
  <si>
    <t>MEDITERRANEAN INSTITUTE OF OCEANOGRAPHY (MARSEILLE)</t>
  </si>
  <si>
    <t>MET OFFICE, EXETER</t>
  </si>
  <si>
    <t>METEOROLOGICAL SERVICE OF NEW ZEALAND LTD</t>
  </si>
  <si>
    <t>new zealand</t>
  </si>
  <si>
    <t>NATIONAL INSTITUTE OF OCEANOGRAPHY AND APPLIED GEOPHYSICS - OGS, DIVISION OF OCEANOGRAPHY</t>
  </si>
  <si>
    <t>NATIONAL OCEANIC AND ATMOSPHERIC ADMINISTRATION</t>
  </si>
  <si>
    <t>NATIONAL OCEANOGRAPHY CENTRE (SOUTHAMPTON)</t>
  </si>
  <si>
    <t>NATURAL RESOURCES WALES</t>
  </si>
  <si>
    <t>NORCE UIB-GFI</t>
  </si>
  <si>
    <t>norwey</t>
  </si>
  <si>
    <t>OCEAN NETWORKS CANADA</t>
  </si>
  <si>
    <t>OCEANOVOX</t>
  </si>
  <si>
    <t>OREGON STATE UNIVERSITY, COLLEGE OF EARTH, OCEAN, AND ATMOSPHERIC SCIENCES</t>
  </si>
  <si>
    <t>PILOT (QINGDAO) NATIONAL LABORATORY FOR MARINE SCIENCE AND TECHNOLOGY (QNLM)</t>
  </si>
  <si>
    <t>PLYMOUTH MARINE LABORATORY</t>
  </si>
  <si>
    <t>PORTUGUESE ENVIRONMENT AGENCY</t>
  </si>
  <si>
    <t>portugal</t>
  </si>
  <si>
    <t>ROYAL NETHERLANDS METEOROLOGICAL INSTITUTE</t>
  </si>
  <si>
    <t>netherlands</t>
  </si>
  <si>
    <t>RUTGERS, THE STATE UNIVERSITY OF NEW JERSEY, INSTITUTE OF MARINE AND COASTAL SCIENCES</t>
  </si>
  <si>
    <t>SCRIPPS INSTITUTION OF OCEANOGRAPHY</t>
  </si>
  <si>
    <t>SEA MAMMAL RESEARCH UNIT</t>
  </si>
  <si>
    <t>SERVICIO NACIONAL DE METEOROLOGIA E HIDROLOGIA DEL PERU (SENAMHI), PERU</t>
  </si>
  <si>
    <t>peru</t>
  </si>
  <si>
    <t>THE AGENCY FOR METEOROGY, CLIMATOLOGY AND GEOPHYSICS</t>
  </si>
  <si>
    <t>UNIVERSITY OF GOTHENBURG</t>
  </si>
  <si>
    <t>sweden</t>
  </si>
  <si>
    <t>UNIVERSITY OF WASHINGTON</t>
  </si>
  <si>
    <t>WOODS HOLE OCEANOGRAPHIC INSTITUTION</t>
  </si>
  <si>
    <t>We monitor the typical working hours' usage of the portal. The system tracks the EMODnet Physics static page, which provides a general overview of the activity and is in line with the previous periods (peaks are twice the previous period, but the overall interaction is steady). According to Matomo stats (internal monitoring) on the HTML populating the geoviewer contents, we record from 3 to 5 times more traffic on Physics. If we look at the interaction on the ERDDAP that populates the in situ Physics layers, we recorded about ten times more interactions. The current version of the Europe Analytics report monitors the geoviewer, which is the most visited page, but it does not give details on specific themes</t>
  </si>
  <si>
    <t xml:space="preserve">We recorded interactions similar to the previous period (a bit lower due to the Xmas break). It would be more interesting to observe user interaction with the GeoViewer (the Physics segment), where data are not as static as on the static Physics presentation page. </t>
  </si>
  <si>
    <t>EMODnet Physics input data is sparse, and for this indicator, we consider the "platform" as the "unit" for monitoring assessment. A platform is a logical system that hosts data, where the data may consist of a single dataset (e.g., a profile in the case of CTD), a time series (e.g., a sea-level station), or a series of profiles (e.g., ARGO). For Indicator 1.A, we report the percentage variation in the number of platforms for the given basin. It's worth noting that some platforms may move from one basin to another. Since we report figures based on the latest position, the percentages are significantly influenced by this movement. EMODnet Physics integrates data from several sources, which can result in duplicates in the system. Cleaning duplicates is an ongoing activity and also affects the percentage of available platforms. When a duplicate is identified, the two sources are linked to the same dataset to show full provenance. This process is ongoing and continuous, forming a major activity for the team. During the quarter, we adopted a new tool to track the figures more effectively. Specifically, we developed a script that consumes information presented in the ERD_EP_CARBONSYSTEM_INSITU_METADATA and ERD_EP_CARBONSYSTEM_INSITU_METADATA (CSV) datasets. This enables us to provide an easy-to-check and automated way to count and manage the information.</t>
  </si>
  <si>
    <t>The available coastal data is still very limited. We are continuing the identification and actions on new data sources (e.g. Citizen Science projects). Metadata on Wind data should be improved. In situ underwater noise is still very limited. Data on Ice should include new data type (e.g. cameras). We need some focus actions to link in some other integrators (e.g. as anticipated CS actins). We are keeping working on synchronization of complemtary source already available in INSTAC.</t>
  </si>
  <si>
    <t>ECoSS - Database of annotated sound</t>
  </si>
  <si>
    <t>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</si>
</sst>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_-;\-* #,##0.00\ _€_-;_-* &quot;-&quot;??\ _€_-;_-@_-"/>
  </numFmts>
  <fonts count="6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rgb="FF333333"/>
      <name val="Open Sans"/>
      <family val="2"/>
    </font>
    <font>
      <i/>
      <sz val="10"/>
      <color rgb="FF333333"/>
      <name val="Open Sans"/>
      <family val="2"/>
    </font>
    <font>
      <sz val="9"/>
      <color rgb="FF333333"/>
      <name val="Open Sans"/>
      <family val="2"/>
    </font>
    <font>
      <b/>
      <sz val="12"/>
      <color rgb="FF333333"/>
      <name val="Open Sans"/>
      <family val="2"/>
    </font>
    <font>
      <sz val="11"/>
      <color rgb="FF333333"/>
      <name val="Open Sans"/>
      <family val="2"/>
    </font>
    <font>
      <i/>
      <sz val="10"/>
      <name val="Open Sans"/>
      <family val="2"/>
    </font>
    <font>
      <i/>
      <sz val="11"/>
      <color theme="8" tint="-0.249977111117893"/>
      <name val="Calibri"/>
      <family val="2"/>
      <scheme val="minor"/>
    </font>
    <font>
      <i/>
      <sz val="10"/>
      <color theme="8" tint="-0.249977111117893"/>
      <name val="Open Sans"/>
      <family val="2"/>
    </font>
    <font>
      <sz val="11"/>
      <color theme="1"/>
      <name val="Open Sans"/>
      <family val="2"/>
    </font>
    <font>
      <b/>
      <sz val="10"/>
      <name val="Open Sans"/>
      <family val="2"/>
    </font>
    <font>
      <sz val="10"/>
      <name val="Open Sans"/>
      <family val="2"/>
    </font>
    <font>
      <sz val="9"/>
      <name val="Open Sans"/>
      <family val="2"/>
    </font>
    <font>
      <b/>
      <sz val="12"/>
      <name val="Open Sans"/>
      <family val="2"/>
    </font>
    <font>
      <sz val="12"/>
      <name val="Open Sans"/>
      <family val="2"/>
    </font>
    <font>
      <sz val="11"/>
      <name val="Open Sans"/>
      <family val="2"/>
    </font>
    <font>
      <i/>
      <sz val="11"/>
      <name val="Calibri"/>
      <family val="2"/>
      <scheme val="minor"/>
    </font>
    <font>
      <b/>
      <sz val="11"/>
      <name val="Open Sans"/>
      <family val="2"/>
    </font>
    <font>
      <b/>
      <i/>
      <sz val="10"/>
      <name val="Open Sans"/>
      <family val="2"/>
    </font>
    <font>
      <sz val="11"/>
      <name val="Calibri"/>
      <family val="2"/>
      <scheme val="minor"/>
    </font>
    <font>
      <b/>
      <i/>
      <u/>
      <sz val="10"/>
      <name val="Open Sans"/>
      <family val="2"/>
    </font>
    <font>
      <strike/>
      <sz val="10"/>
      <name val="Open Sans"/>
      <family val="2"/>
    </font>
    <font>
      <b/>
      <sz val="9"/>
      <name val="Open Sans"/>
      <family val="2"/>
    </font>
    <font>
      <sz val="11"/>
      <color rgb="FFFF0000"/>
      <name val="Open Sans"/>
      <family val="2"/>
    </font>
    <font>
      <sz val="9"/>
      <color rgb="FFFF0000"/>
      <name val="Open Sans"/>
      <family val="2"/>
    </font>
    <font>
      <sz val="9"/>
      <color theme="1"/>
      <name val="Open Sans"/>
      <family val="2"/>
    </font>
    <font>
      <sz val="11"/>
      <color theme="1"/>
      <name val="Calibri"/>
      <family val="2"/>
      <scheme val="minor"/>
    </font>
    <font>
      <u/>
      <sz val="11"/>
      <color theme="10"/>
      <name val="Calibri"/>
      <family val="2"/>
      <scheme val="minor"/>
    </font>
    <font>
      <sz val="10"/>
      <color theme="0" tint="-0.14999847407452621"/>
      <name val="Open Sans"/>
      <family val="2"/>
    </font>
    <font>
      <sz val="10"/>
      <color theme="1"/>
      <name val="Open Sans"/>
    </font>
    <font>
      <i/>
      <sz val="8"/>
      <color theme="0" tint="-0.14999847407452621"/>
      <name val="Open Sans"/>
    </font>
    <font>
      <b/>
      <sz val="9"/>
      <color rgb="FF000000"/>
      <name val="Tahoma"/>
      <family val="2"/>
    </font>
    <font>
      <sz val="9"/>
      <color rgb="FF000000"/>
      <name val="Tahoma"/>
      <family val="2"/>
    </font>
    <font>
      <b/>
      <i/>
      <sz val="10"/>
      <color rgb="FF333333"/>
      <name val="Open Sans"/>
      <family val="2"/>
    </font>
    <font>
      <sz val="11"/>
      <color theme="0" tint="-0.14999847407452621"/>
      <name val="Open Sans"/>
      <family val="2"/>
    </font>
    <font>
      <i/>
      <sz val="10"/>
      <color theme="0" tint="-0.14999847407452621"/>
      <name val="Open Sans"/>
      <family val="2"/>
    </font>
    <font>
      <sz val="10"/>
      <color rgb="FF333333"/>
      <name val="Open Sans"/>
    </font>
    <font>
      <sz val="10"/>
      <color rgb="FF333333"/>
      <name val="Open Sans"/>
      <family val="2"/>
      <charset val="1"/>
    </font>
    <font>
      <b/>
      <sz val="10"/>
      <color theme="0" tint="-0.14999847407452621"/>
      <name val="Open Sans"/>
      <family val="2"/>
    </font>
    <font>
      <sz val="11"/>
      <color theme="0" tint="-0.14999847407452621"/>
      <name val="Calibri"/>
      <family val="2"/>
      <scheme val="minor"/>
    </font>
    <font>
      <sz val="10"/>
      <color theme="0" tint="-0.14999847407452621"/>
      <name val="Open Sans"/>
    </font>
    <font>
      <sz val="12"/>
      <color rgb="FF333333"/>
      <name val="Open Sans"/>
      <family val="2"/>
    </font>
    <font>
      <sz val="10"/>
      <color rgb="FF000000"/>
      <name val="Calibri"/>
      <family val="2"/>
      <scheme val="minor"/>
    </font>
    <font>
      <sz val="10"/>
      <color theme="6" tint="0.59999389629810485"/>
      <name val="Open Sans"/>
      <family val="2"/>
    </font>
    <font>
      <b/>
      <sz val="12"/>
      <name val="Calibri"/>
      <family val="2"/>
      <scheme val="minor"/>
    </font>
    <font>
      <i/>
      <sz val="10"/>
      <color theme="8" tint="-0.249977111117893"/>
      <name val="Calibri"/>
      <family val="2"/>
      <scheme val="minor"/>
    </font>
    <font>
      <b/>
      <sz val="11"/>
      <name val="Calibri"/>
      <family val="2"/>
      <scheme val="minor"/>
    </font>
    <font>
      <b/>
      <sz val="9"/>
      <name val="Calibri"/>
      <family val="2"/>
      <scheme val="minor"/>
    </font>
    <font>
      <sz val="9"/>
      <name val="Calibri"/>
      <family val="2"/>
      <scheme val="minor"/>
    </font>
    <font>
      <b/>
      <i/>
      <sz val="10"/>
      <color theme="8" tint="-0.249977111117893"/>
      <name val="Calibri"/>
      <family val="2"/>
      <scheme val="minor"/>
    </font>
    <font>
      <b/>
      <sz val="10"/>
      <color theme="1"/>
      <name val="Calibri"/>
      <family val="2"/>
      <scheme val="minor"/>
    </font>
    <font>
      <i/>
      <sz val="10"/>
      <name val="Calibri"/>
      <family val="2"/>
      <scheme val="minor"/>
    </font>
    <font>
      <sz val="11"/>
      <color theme="0" tint="-0.34998626667073579"/>
      <name val="Calibri"/>
      <family val="2"/>
      <scheme val="minor"/>
    </font>
    <font>
      <sz val="10"/>
      <color theme="1"/>
      <name val="Calibri"/>
      <family val="2"/>
      <scheme val="minor"/>
    </font>
    <font>
      <i/>
      <sz val="9"/>
      <color theme="1"/>
      <name val="Calibri"/>
      <family val="2"/>
      <scheme val="minor"/>
    </font>
    <font>
      <sz val="10"/>
      <color rgb="FF333333"/>
      <name val="Calibri"/>
      <family val="2"/>
      <scheme val="minor"/>
    </font>
    <font>
      <sz val="10"/>
      <name val="Calibri"/>
      <family val="2"/>
      <scheme val="minor"/>
    </font>
    <font>
      <sz val="10"/>
      <color rgb="FFFF0000"/>
      <name val="Calibri"/>
      <family val="2"/>
      <scheme val="minor"/>
    </font>
    <font>
      <sz val="10"/>
      <color rgb="FFFFFFFF"/>
      <name val="Calibri"/>
      <family val="2"/>
      <scheme val="minor"/>
    </font>
    <font>
      <b/>
      <sz val="12"/>
      <color rgb="FFFFFFFF"/>
      <name val="Calibri"/>
      <family val="2"/>
      <scheme val="minor"/>
    </font>
    <font>
      <i/>
      <sz val="8"/>
      <color rgb="FF444444"/>
      <name val="Helvetica"/>
      <family val="2"/>
    </font>
    <font>
      <i/>
      <sz val="6"/>
      <color rgb="FF666666"/>
      <name val="Helvetica"/>
      <family val="2"/>
    </font>
    <font>
      <u/>
      <sz val="11"/>
      <color theme="4" tint="0.79998168889431442"/>
      <name val="Calibri"/>
      <family val="2"/>
      <scheme val="minor"/>
    </font>
    <font>
      <sz val="10"/>
      <color theme="0" tint="-4.9989318521683403E-2"/>
      <name val="Open Sans"/>
      <family val="2"/>
    </font>
    <font>
      <sz val="11"/>
      <color theme="1"/>
      <name val="Calibri"/>
      <family val="2"/>
    </font>
  </fonts>
  <fills count="12">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D5A6BD"/>
        <bgColor indexed="64"/>
      </patternFill>
    </fill>
    <fill>
      <patternFill patternType="solid">
        <fgColor rgb="FFC27BA0"/>
        <bgColor indexed="64"/>
      </patternFill>
    </fill>
    <fill>
      <patternFill patternType="solid">
        <fgColor rgb="FF0A71B4"/>
        <bgColor indexed="64"/>
      </patternFill>
    </fill>
    <fill>
      <patternFill patternType="solid">
        <fgColor rgb="FF00B0F0"/>
        <bgColor indexed="64"/>
      </patternFill>
    </fill>
    <fill>
      <patternFill patternType="solid">
        <fgColor rgb="FFD5A6BD"/>
        <bgColor rgb="FF000000"/>
      </patternFill>
    </fill>
    <fill>
      <patternFill patternType="solid">
        <fgColor theme="4"/>
        <bgColor indexed="64"/>
      </patternFill>
    </fill>
    <fill>
      <patternFill patternType="solid">
        <fgColor theme="4" tint="0.39997558519241921"/>
        <bgColor indexed="64"/>
      </patternFill>
    </fill>
    <fill>
      <patternFill patternType="solid">
        <fgColor rgb="FFD6A6BD"/>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rgb="FF92CDDC"/>
      </right>
      <top style="medium">
        <color rgb="FF92CDDC"/>
      </top>
      <bottom style="medium">
        <color rgb="FF92CDDC"/>
      </bottom>
      <diagonal/>
    </border>
    <border>
      <left style="medium">
        <color rgb="FF92CDDC"/>
      </left>
      <right style="medium">
        <color rgb="FF92CDDC"/>
      </right>
      <top/>
      <bottom/>
      <diagonal/>
    </border>
    <border>
      <left/>
      <right style="medium">
        <color rgb="FF92CDDC"/>
      </right>
      <top/>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43" fontId="29" fillId="0" borderId="0" applyFont="0" applyFill="0" applyBorder="0" applyAlignment="0" applyProtection="0"/>
    <xf numFmtId="9" fontId="29" fillId="0" borderId="0" applyFont="0" applyFill="0" applyBorder="0" applyAlignment="0" applyProtection="0"/>
    <xf numFmtId="0" fontId="30" fillId="0" borderId="0" applyNumberFormat="0" applyFill="0" applyBorder="0" applyAlignment="0" applyProtection="0"/>
    <xf numFmtId="0" fontId="3" fillId="0" borderId="0"/>
    <xf numFmtId="0" fontId="3" fillId="0" borderId="0"/>
    <xf numFmtId="0" fontId="2" fillId="0" borderId="0"/>
    <xf numFmtId="0" fontId="1" fillId="0" borderId="0"/>
    <xf numFmtId="0" fontId="1" fillId="0" borderId="0"/>
  </cellStyleXfs>
  <cellXfs count="198">
    <xf numFmtId="0" fontId="0" fillId="0" borderId="0" xfId="0"/>
    <xf numFmtId="0" fontId="4" fillId="0" borderId="0" xfId="0" applyFont="1" applyAlignment="1">
      <alignment horizontal="justify" vertical="center"/>
    </xf>
    <xf numFmtId="0" fontId="7"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horizontal="center" vertical="center" wrapText="1"/>
    </xf>
    <xf numFmtId="0" fontId="10" fillId="0" borderId="0" xfId="0" applyFont="1"/>
    <xf numFmtId="0" fontId="11" fillId="0" borderId="0" xfId="0" applyFont="1"/>
    <xf numFmtId="0" fontId="9" fillId="0" borderId="0" xfId="0" applyFont="1" applyAlignment="1">
      <alignment horizontal="center" vertical="center" wrapText="1"/>
    </xf>
    <xf numFmtId="0" fontId="12" fillId="0" borderId="0" xfId="0" applyFont="1"/>
    <xf numFmtId="0" fontId="8" fillId="0" borderId="0" xfId="0" applyFont="1"/>
    <xf numFmtId="0" fontId="8" fillId="0" borderId="0" xfId="0" applyFont="1" applyAlignment="1">
      <alignment wrapText="1"/>
    </xf>
    <xf numFmtId="0" fontId="4" fillId="0" borderId="0" xfId="0" applyFont="1" applyAlignment="1">
      <alignment vertical="top" wrapText="1"/>
    </xf>
    <xf numFmtId="0" fontId="14" fillId="3" borderId="1" xfId="0" applyFont="1" applyFill="1" applyBorder="1" applyAlignment="1">
      <alignment horizontal="center" wrapText="1"/>
    </xf>
    <xf numFmtId="0" fontId="15" fillId="0" borderId="0" xfId="0" applyFont="1" applyAlignment="1">
      <alignment vertical="top"/>
    </xf>
    <xf numFmtId="0" fontId="13" fillId="3" borderId="2" xfId="0" applyFont="1" applyFill="1" applyBorder="1" applyAlignment="1">
      <alignment horizontal="left" wrapText="1"/>
    </xf>
    <xf numFmtId="0" fontId="16" fillId="0" borderId="0" xfId="0" applyFont="1" applyAlignment="1">
      <alignment vertical="top"/>
    </xf>
    <xf numFmtId="0" fontId="18" fillId="0" borderId="0" xfId="0" applyFont="1" applyAlignment="1">
      <alignment vertical="top"/>
    </xf>
    <xf numFmtId="0" fontId="18" fillId="0" borderId="0" xfId="0" applyFont="1"/>
    <xf numFmtId="0" fontId="19" fillId="0" borderId="0" xfId="0" applyFont="1"/>
    <xf numFmtId="0" fontId="20" fillId="2" borderId="0" xfId="0" applyFont="1" applyFill="1" applyAlignment="1">
      <alignment vertical="top"/>
    </xf>
    <xf numFmtId="0" fontId="13" fillId="2" borderId="0" xfId="0" applyFont="1" applyFill="1" applyAlignment="1">
      <alignment vertical="top"/>
    </xf>
    <xf numFmtId="0" fontId="9" fillId="3" borderId="1" xfId="0" applyFont="1" applyFill="1" applyBorder="1" applyAlignment="1">
      <alignment horizontal="center" wrapText="1"/>
    </xf>
    <xf numFmtId="0" fontId="9" fillId="0" borderId="0" xfId="0" applyFont="1" applyAlignment="1">
      <alignment horizontal="center" vertical="top" wrapText="1"/>
    </xf>
    <xf numFmtId="0" fontId="9" fillId="0" borderId="1" xfId="0" applyFont="1" applyBorder="1" applyAlignment="1">
      <alignment horizontal="center" vertical="top" wrapText="1"/>
    </xf>
    <xf numFmtId="0" fontId="21" fillId="5" borderId="2" xfId="0" applyFont="1" applyFill="1" applyBorder="1" applyAlignment="1">
      <alignment horizontal="center" wrapText="1"/>
    </xf>
    <xf numFmtId="0" fontId="14" fillId="0" borderId="1" xfId="0" applyFont="1" applyBorder="1" applyAlignment="1">
      <alignment horizontal="left" vertical="top" wrapText="1"/>
    </xf>
    <xf numFmtId="0" fontId="14" fillId="4" borderId="1" xfId="0" applyFont="1" applyFill="1" applyBorder="1" applyAlignment="1">
      <alignment horizontal="center" vertical="top" wrapText="1"/>
    </xf>
    <xf numFmtId="0" fontId="22" fillId="0" borderId="0" xfId="0" applyFont="1"/>
    <xf numFmtId="0" fontId="14" fillId="0" borderId="1" xfId="0" applyFont="1" applyBorder="1" applyAlignment="1">
      <alignment horizontal="center" vertical="top" wrapText="1"/>
    </xf>
    <xf numFmtId="0" fontId="13" fillId="0" borderId="0" xfId="0" applyFont="1" applyAlignment="1">
      <alignment vertical="top"/>
    </xf>
    <xf numFmtId="0" fontId="14" fillId="0" borderId="0" xfId="0" applyFont="1" applyAlignment="1">
      <alignment vertical="top"/>
    </xf>
    <xf numFmtId="0" fontId="9" fillId="3" borderId="3" xfId="0" applyFont="1" applyFill="1" applyBorder="1" applyAlignment="1">
      <alignment horizontal="center" wrapText="1"/>
    </xf>
    <xf numFmtId="0" fontId="9" fillId="5" borderId="2" xfId="0" applyFont="1" applyFill="1" applyBorder="1" applyAlignment="1">
      <alignment horizontal="center" wrapText="1"/>
    </xf>
    <xf numFmtId="0" fontId="14" fillId="0" borderId="0" xfId="0" applyFont="1" applyAlignment="1">
      <alignment horizontal="center" vertical="top" wrapText="1"/>
    </xf>
    <xf numFmtId="0" fontId="14" fillId="2" borderId="0" xfId="0" applyFont="1" applyFill="1" applyAlignment="1">
      <alignment vertical="top"/>
    </xf>
    <xf numFmtId="0" fontId="18" fillId="2" borderId="0" xfId="0" applyFont="1" applyFill="1" applyAlignment="1">
      <alignment vertical="top"/>
    </xf>
    <xf numFmtId="0" fontId="14" fillId="0" borderId="0" xfId="0" applyFont="1" applyAlignment="1">
      <alignment vertical="top" wrapText="1"/>
    </xf>
    <xf numFmtId="0" fontId="16" fillId="0" borderId="0" xfId="0" applyFont="1" applyAlignment="1">
      <alignment vertical="center"/>
    </xf>
    <xf numFmtId="0" fontId="18" fillId="0" borderId="0" xfId="0" applyFont="1" applyAlignment="1">
      <alignment vertical="center"/>
    </xf>
    <xf numFmtId="0" fontId="21" fillId="3" borderId="1" xfId="0" applyFont="1" applyFill="1" applyBorder="1" applyAlignment="1">
      <alignment horizontal="center" wrapText="1"/>
    </xf>
    <xf numFmtId="0" fontId="13" fillId="3" borderId="1" xfId="0" applyFont="1" applyFill="1" applyBorder="1" applyAlignment="1">
      <alignment horizontal="center" wrapText="1"/>
    </xf>
    <xf numFmtId="0" fontId="21" fillId="5" borderId="1" xfId="0" applyFont="1" applyFill="1" applyBorder="1" applyAlignment="1">
      <alignment horizontal="center" wrapText="1"/>
    </xf>
    <xf numFmtId="0" fontId="14" fillId="0" borderId="1" xfId="0" applyFont="1" applyBorder="1" applyAlignment="1">
      <alignment horizontal="left" vertical="center" wrapText="1"/>
    </xf>
    <xf numFmtId="0" fontId="15" fillId="0" borderId="0" xfId="0" applyFont="1" applyAlignment="1">
      <alignment vertical="center"/>
    </xf>
    <xf numFmtId="0" fontId="14" fillId="0" borderId="0" xfId="0" applyFont="1"/>
    <xf numFmtId="0" fontId="18" fillId="2" borderId="0" xfId="0" applyFont="1" applyFill="1"/>
    <xf numFmtId="0" fontId="14" fillId="0" borderId="1" xfId="0" applyFont="1" applyBorder="1" applyAlignment="1">
      <alignment horizontal="center" vertical="center" wrapText="1"/>
    </xf>
    <xf numFmtId="0" fontId="13" fillId="3" borderId="3" xfId="0" applyFont="1" applyFill="1" applyBorder="1" applyAlignment="1">
      <alignment horizontal="center" wrapText="1"/>
    </xf>
    <xf numFmtId="0" fontId="13" fillId="3" borderId="5" xfId="0" applyFont="1" applyFill="1" applyBorder="1" applyAlignment="1">
      <alignment horizontal="center" wrapText="1"/>
    </xf>
    <xf numFmtId="0" fontId="13" fillId="3" borderId="6" xfId="0" applyFont="1" applyFill="1" applyBorder="1" applyAlignment="1">
      <alignment horizontal="center" wrapText="1"/>
    </xf>
    <xf numFmtId="0" fontId="24" fillId="0" borderId="0" xfId="0" applyFont="1"/>
    <xf numFmtId="0" fontId="24" fillId="2" borderId="0" xfId="0" applyFont="1" applyFill="1"/>
    <xf numFmtId="0" fontId="14" fillId="0" borderId="0" xfId="0" applyFont="1" applyAlignment="1">
      <alignment vertical="center"/>
    </xf>
    <xf numFmtId="0" fontId="18" fillId="0" borderId="0" xfId="0" applyFont="1" applyAlignment="1">
      <alignment horizontal="left" vertical="top" wrapText="1"/>
    </xf>
    <xf numFmtId="0" fontId="15" fillId="0" borderId="0" xfId="0" applyFont="1"/>
    <xf numFmtId="0" fontId="16" fillId="0" borderId="0" xfId="0" applyFont="1"/>
    <xf numFmtId="0" fontId="25" fillId="0" borderId="1" xfId="0" applyFont="1" applyBorder="1" applyAlignment="1">
      <alignment horizontal="justify" vertical="center"/>
    </xf>
    <xf numFmtId="0" fontId="15" fillId="0" borderId="1" xfId="0" applyFont="1" applyBorder="1" applyAlignment="1">
      <alignment horizontal="left" vertical="center" wrapText="1"/>
    </xf>
    <xf numFmtId="0" fontId="25" fillId="3" borderId="1" xfId="0" applyFont="1" applyFill="1" applyBorder="1" applyAlignment="1">
      <alignment horizontal="justify" vertical="center"/>
    </xf>
    <xf numFmtId="0" fontId="25" fillId="3" borderId="1" xfId="0" applyFont="1" applyFill="1" applyBorder="1" applyAlignment="1">
      <alignment horizontal="justify" vertical="center" wrapText="1"/>
    </xf>
    <xf numFmtId="0" fontId="13" fillId="3" borderId="2" xfId="0" applyFont="1" applyFill="1" applyBorder="1" applyAlignment="1">
      <alignment horizontal="center" wrapText="1"/>
    </xf>
    <xf numFmtId="0" fontId="14" fillId="0" borderId="1" xfId="0" applyFont="1" applyBorder="1" applyAlignment="1">
      <alignment vertical="center" wrapText="1"/>
    </xf>
    <xf numFmtId="0" fontId="25"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26" fillId="0" borderId="0" xfId="0" applyFont="1" applyAlignment="1">
      <alignment vertical="top"/>
    </xf>
    <xf numFmtId="0" fontId="15" fillId="0" borderId="1" xfId="0" applyFont="1" applyBorder="1" applyAlignment="1">
      <alignment vertical="center" wrapText="1"/>
    </xf>
    <xf numFmtId="0" fontId="28" fillId="0" borderId="0" xfId="0" applyFont="1"/>
    <xf numFmtId="0" fontId="27" fillId="0" borderId="0" xfId="0" applyFont="1" applyAlignment="1">
      <alignment vertical="top"/>
    </xf>
    <xf numFmtId="0" fontId="5" fillId="0" borderId="1" xfId="0" applyFont="1" applyBorder="1" applyAlignment="1">
      <alignment horizontal="center" vertical="top" wrapText="1"/>
    </xf>
    <xf numFmtId="164" fontId="14" fillId="4" borderId="1" xfId="2" applyNumberFormat="1" applyFont="1" applyFill="1" applyBorder="1" applyAlignment="1">
      <alignment horizontal="center" vertical="top" wrapText="1"/>
    </xf>
    <xf numFmtId="0" fontId="21" fillId="5" borderId="14" xfId="0" applyFont="1" applyFill="1" applyBorder="1" applyAlignment="1">
      <alignment horizontal="center" wrapText="1"/>
    </xf>
    <xf numFmtId="0" fontId="32" fillId="0" borderId="0" xfId="0" applyFont="1" applyAlignment="1">
      <alignment horizontal="left" vertical="center" wrapText="1"/>
    </xf>
    <xf numFmtId="14"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33" fillId="0" borderId="0" xfId="0" applyFont="1" applyAlignment="1">
      <alignment horizontal="center" vertical="center"/>
    </xf>
    <xf numFmtId="0" fontId="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0" xfId="0" applyFont="1" applyAlignment="1">
      <alignment horizontal="center" vertical="center"/>
    </xf>
    <xf numFmtId="0" fontId="38" fillId="0" borderId="0" xfId="0" applyFont="1" applyAlignment="1">
      <alignment horizontal="center" vertical="center" wrapText="1"/>
    </xf>
    <xf numFmtId="0" fontId="39" fillId="0" borderId="1" xfId="0" applyFont="1" applyBorder="1" applyAlignment="1">
      <alignment horizontal="left" wrapText="1"/>
    </xf>
    <xf numFmtId="0" fontId="4" fillId="4" borderId="1" xfId="0" applyFont="1" applyFill="1" applyBorder="1" applyAlignment="1">
      <alignment horizontal="center" vertical="center" wrapText="1"/>
    </xf>
    <xf numFmtId="164" fontId="40" fillId="8" borderId="1" xfId="0" applyNumberFormat="1" applyFont="1" applyFill="1" applyBorder="1" applyAlignment="1">
      <alignment horizontal="center" vertical="center" wrapText="1"/>
    </xf>
    <xf numFmtId="0" fontId="14" fillId="0" borderId="0" xfId="0" applyFont="1" applyAlignment="1">
      <alignment horizontal="left" vertical="top" wrapText="1"/>
    </xf>
    <xf numFmtId="0" fontId="4" fillId="0" borderId="1" xfId="0" applyFont="1" applyBorder="1" applyAlignment="1">
      <alignment horizontal="center" vertical="center" wrapText="1"/>
    </xf>
    <xf numFmtId="0" fontId="32" fillId="0" borderId="0" xfId="0" applyFont="1" applyAlignment="1">
      <alignment horizontal="center" vertical="center" wrapText="1"/>
    </xf>
    <xf numFmtId="164" fontId="31" fillId="0" borderId="0" xfId="2" applyNumberFormat="1" applyFont="1"/>
    <xf numFmtId="43" fontId="31" fillId="0" borderId="0" xfId="1" applyFont="1"/>
    <xf numFmtId="0" fontId="5" fillId="0" borderId="2" xfId="0" applyFont="1" applyBorder="1" applyAlignment="1">
      <alignment horizontal="center" vertical="center" wrapText="1"/>
    </xf>
    <xf numFmtId="0" fontId="4" fillId="0" borderId="1" xfId="0" applyFont="1" applyBorder="1" applyAlignment="1">
      <alignment vertical="center" wrapText="1"/>
    </xf>
    <xf numFmtId="0" fontId="44" fillId="0" borderId="0" xfId="0" applyFont="1" applyAlignment="1">
      <alignment vertical="top" wrapText="1"/>
    </xf>
    <xf numFmtId="14" fontId="4" fillId="0" borderId="1" xfId="0" applyNumberFormat="1" applyFont="1" applyBorder="1" applyAlignment="1">
      <alignment horizontal="center" vertical="center" wrapText="1"/>
    </xf>
    <xf numFmtId="0" fontId="41" fillId="0" borderId="0" xfId="0" applyFont="1" applyAlignment="1">
      <alignment horizontal="left" wrapText="1"/>
    </xf>
    <xf numFmtId="0" fontId="31" fillId="0" borderId="0" xfId="0" applyFont="1" applyAlignment="1">
      <alignment horizontal="center" wrapText="1"/>
    </xf>
    <xf numFmtId="9" fontId="38" fillId="0" borderId="0" xfId="2" applyFont="1" applyFill="1" applyBorder="1" applyAlignment="1">
      <alignment horizontal="center" wrapText="1"/>
    </xf>
    <xf numFmtId="0" fontId="42" fillId="0" borderId="0" xfId="0" applyFont="1"/>
    <xf numFmtId="0" fontId="43" fillId="0" borderId="0" xfId="0" applyFont="1" applyAlignment="1">
      <alignment horizontal="left" vertical="center" wrapText="1"/>
    </xf>
    <xf numFmtId="0" fontId="43" fillId="0" borderId="0" xfId="0" applyFont="1" applyAlignment="1">
      <alignment horizontal="center" vertical="center" wrapText="1"/>
    </xf>
    <xf numFmtId="9" fontId="43" fillId="0" borderId="0" xfId="2" applyFont="1" applyFill="1" applyBorder="1" applyAlignment="1">
      <alignment horizontal="center" vertical="top" wrapText="1"/>
    </xf>
    <xf numFmtId="0" fontId="30" fillId="0" borderId="0" xfId="3"/>
    <xf numFmtId="0" fontId="45" fillId="0" borderId="0" xfId="0" applyFont="1" applyAlignment="1">
      <alignment horizontal="justify" vertical="center"/>
    </xf>
    <xf numFmtId="9" fontId="14" fillId="0" borderId="1" xfId="2" applyFont="1" applyFill="1" applyBorder="1" applyAlignment="1">
      <alignment horizontal="center" vertical="center" wrapText="1"/>
    </xf>
    <xf numFmtId="0" fontId="46" fillId="0" borderId="0" xfId="0" applyFont="1" applyAlignment="1">
      <alignment horizontal="center" vertical="top" wrapText="1"/>
    </xf>
    <xf numFmtId="43" fontId="46" fillId="0" borderId="0" xfId="0" applyNumberFormat="1" applyFont="1" applyAlignment="1">
      <alignment horizontal="center" vertical="top" wrapText="1"/>
    </xf>
    <xf numFmtId="0" fontId="47" fillId="0" borderId="0" xfId="0" applyFont="1"/>
    <xf numFmtId="0" fontId="48" fillId="0" borderId="0" xfId="0" applyFont="1"/>
    <xf numFmtId="0" fontId="49" fillId="2" borderId="0" xfId="0" applyFont="1" applyFill="1" applyAlignment="1">
      <alignment vertical="top"/>
    </xf>
    <xf numFmtId="0" fontId="22" fillId="2" borderId="0" xfId="0" applyFont="1" applyFill="1"/>
    <xf numFmtId="0" fontId="50" fillId="2" borderId="0" xfId="0" applyFont="1" applyFill="1" applyAlignment="1">
      <alignment vertical="top"/>
    </xf>
    <xf numFmtId="0" fontId="51" fillId="2" borderId="0" xfId="0" applyFont="1" applyFill="1" applyAlignment="1">
      <alignment vertical="top"/>
    </xf>
    <xf numFmtId="0" fontId="51" fillId="0" borderId="0" xfId="0" applyFont="1" applyAlignment="1">
      <alignment vertical="top" wrapText="1"/>
    </xf>
    <xf numFmtId="0" fontId="0" fillId="0" borderId="16" xfId="0" applyBorder="1"/>
    <xf numFmtId="0" fontId="0" fillId="0" borderId="17" xfId="0" applyBorder="1"/>
    <xf numFmtId="0" fontId="48" fillId="0" borderId="0" xfId="0" applyFont="1" applyAlignment="1">
      <alignment wrapText="1"/>
    </xf>
    <xf numFmtId="0" fontId="0" fillId="0" borderId="18" xfId="0" applyBorder="1"/>
    <xf numFmtId="0" fontId="0" fillId="0" borderId="19" xfId="0" applyBorder="1"/>
    <xf numFmtId="0" fontId="0" fillId="0" borderId="12" xfId="0" applyBorder="1"/>
    <xf numFmtId="0" fontId="0" fillId="0" borderId="13" xfId="0" applyBorder="1"/>
    <xf numFmtId="0" fontId="0" fillId="0" borderId="20" xfId="0" applyBorder="1"/>
    <xf numFmtId="0" fontId="53" fillId="9" borderId="14" xfId="0" applyFont="1" applyFill="1" applyBorder="1" applyAlignment="1">
      <alignment wrapText="1"/>
    </xf>
    <xf numFmtId="0" fontId="53" fillId="10" borderId="14" xfId="0" applyFont="1" applyFill="1" applyBorder="1" applyAlignment="1">
      <alignment wrapText="1"/>
    </xf>
    <xf numFmtId="0" fontId="53" fillId="10" borderId="16" xfId="0" applyFont="1" applyFill="1" applyBorder="1" applyAlignment="1">
      <alignment wrapText="1"/>
    </xf>
    <xf numFmtId="0" fontId="54" fillId="5" borderId="17" xfId="0" applyFont="1" applyFill="1" applyBorder="1" applyAlignment="1">
      <alignment horizontal="center" wrapText="1"/>
    </xf>
    <xf numFmtId="0" fontId="55" fillId="0" borderId="0" xfId="0" applyFont="1"/>
    <xf numFmtId="0" fontId="56" fillId="0" borderId="13" xfId="0" applyFont="1" applyBorder="1"/>
    <xf numFmtId="10" fontId="56" fillId="0" borderId="20" xfId="0" applyNumberFormat="1" applyFont="1" applyBorder="1"/>
    <xf numFmtId="0" fontId="57" fillId="0" borderId="0" xfId="0" applyFont="1"/>
    <xf numFmtId="0" fontId="56" fillId="0" borderId="0" xfId="0" applyFont="1"/>
    <xf numFmtId="0" fontId="58" fillId="0" borderId="0" xfId="0" applyFont="1" applyAlignment="1">
      <alignment horizontal="justify" vertical="center"/>
    </xf>
    <xf numFmtId="0" fontId="59" fillId="2" borderId="21" xfId="0" applyFont="1" applyFill="1" applyBorder="1" applyAlignment="1">
      <alignment horizontal="justify" vertical="center" wrapText="1"/>
    </xf>
    <xf numFmtId="0" fontId="59" fillId="0" borderId="0" xfId="0" applyFont="1" applyAlignment="1">
      <alignment horizontal="justify" vertical="center"/>
    </xf>
    <xf numFmtId="0" fontId="59" fillId="2" borderId="10" xfId="0" applyFont="1" applyFill="1" applyBorder="1" applyAlignment="1">
      <alignment horizontal="justify" vertical="center" wrapText="1"/>
    </xf>
    <xf numFmtId="0" fontId="59" fillId="0" borderId="10" xfId="0" applyFont="1" applyBorder="1" applyAlignment="1">
      <alignment horizontal="justify" vertical="center" wrapText="1"/>
    </xf>
    <xf numFmtId="0" fontId="59" fillId="2" borderId="9" xfId="0" applyFont="1" applyFill="1" applyBorder="1" applyAlignment="1">
      <alignment horizontal="justify" vertical="center" wrapText="1"/>
    </xf>
    <xf numFmtId="0" fontId="59" fillId="2" borderId="11" xfId="0" applyFont="1" applyFill="1" applyBorder="1" applyAlignment="1">
      <alignment horizontal="left" vertical="center" wrapText="1"/>
    </xf>
    <xf numFmtId="0" fontId="59" fillId="0" borderId="9" xfId="0" applyFont="1" applyBorder="1" applyAlignment="1">
      <alignment vertical="center" wrapText="1"/>
    </xf>
    <xf numFmtId="0" fontId="59" fillId="0" borderId="22" xfId="0" applyFont="1" applyBorder="1" applyAlignment="1">
      <alignment vertical="center" wrapText="1"/>
    </xf>
    <xf numFmtId="0" fontId="60" fillId="0" borderId="23" xfId="0" applyFont="1" applyBorder="1" applyAlignment="1">
      <alignment horizontal="left" vertical="center" wrapText="1"/>
    </xf>
    <xf numFmtId="0" fontId="59" fillId="0" borderId="11" xfId="0" applyFont="1" applyBorder="1" applyAlignment="1">
      <alignment vertical="center" wrapText="1"/>
    </xf>
    <xf numFmtId="0" fontId="59" fillId="0" borderId="11" xfId="0" applyFont="1" applyBorder="1" applyAlignment="1">
      <alignment horizontal="justify" vertical="center" wrapText="1"/>
    </xf>
    <xf numFmtId="0" fontId="61" fillId="6" borderId="10" xfId="0" applyFont="1" applyFill="1" applyBorder="1" applyAlignment="1">
      <alignment vertical="center" wrapText="1"/>
    </xf>
    <xf numFmtId="0" fontId="61" fillId="6" borderId="9" xfId="0" applyFont="1" applyFill="1" applyBorder="1" applyAlignment="1">
      <alignment vertical="center" wrapText="1"/>
    </xf>
    <xf numFmtId="0" fontId="59" fillId="0" borderId="0" xfId="0" applyFont="1" applyAlignment="1">
      <alignment vertical="top" wrapText="1"/>
    </xf>
    <xf numFmtId="0" fontId="63" fillId="0" borderId="0" xfId="0" applyFont="1"/>
    <xf numFmtId="10" fontId="64" fillId="0" borderId="0" xfId="0" applyNumberFormat="1" applyFont="1"/>
    <xf numFmtId="3" fontId="63" fillId="0" borderId="0" xfId="0" applyNumberFormat="1" applyFont="1"/>
    <xf numFmtId="10" fontId="56" fillId="0" borderId="13" xfId="0" applyNumberFormat="1" applyFont="1" applyBorder="1"/>
    <xf numFmtId="0" fontId="63" fillId="0" borderId="13" xfId="0" applyFont="1" applyBorder="1"/>
    <xf numFmtId="3" fontId="63" fillId="0" borderId="13" xfId="0" applyNumberFormat="1" applyFont="1" applyBorder="1"/>
    <xf numFmtId="0" fontId="30" fillId="0" borderId="12" xfId="3" applyBorder="1"/>
    <xf numFmtId="9" fontId="14" fillId="0" borderId="0" xfId="2" applyFont="1" applyFill="1" applyBorder="1" applyAlignment="1">
      <alignment horizontal="center" vertical="center" wrapText="1"/>
    </xf>
    <xf numFmtId="10" fontId="0" fillId="0" borderId="19" xfId="0" applyNumberFormat="1" applyBorder="1"/>
    <xf numFmtId="14" fontId="14" fillId="0" borderId="1" xfId="0" applyNumberFormat="1" applyFont="1" applyBorder="1" applyAlignment="1">
      <alignment horizontal="left" vertical="center" wrapText="1"/>
    </xf>
    <xf numFmtId="0" fontId="65" fillId="0" borderId="0" xfId="3" applyFont="1" applyAlignment="1">
      <alignment wrapText="1"/>
    </xf>
    <xf numFmtId="43" fontId="66" fillId="0" borderId="1" xfId="1" applyFont="1" applyBorder="1" applyAlignment="1">
      <alignment horizontal="left" vertical="center" wrapText="1"/>
    </xf>
    <xf numFmtId="165" fontId="4" fillId="4"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9" fontId="4" fillId="0" borderId="1" xfId="2" applyFont="1" applyFill="1" applyBorder="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vertical="center"/>
    </xf>
    <xf numFmtId="9" fontId="4" fillId="0" borderId="0" xfId="2" applyFont="1" applyFill="1" applyBorder="1" applyAlignment="1">
      <alignment horizontal="center" vertical="center" wrapText="1"/>
    </xf>
    <xf numFmtId="0" fontId="14" fillId="3"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8" fillId="0" borderId="0" xfId="0" applyFont="1" applyAlignment="1">
      <alignment horizontal="center" vertical="center"/>
    </xf>
    <xf numFmtId="9" fontId="4" fillId="0" borderId="1" xfId="2" quotePrefix="1" applyFont="1" applyFill="1" applyBorder="1" applyAlignment="1">
      <alignment horizontal="center" vertical="center" wrapText="1"/>
    </xf>
    <xf numFmtId="43" fontId="4" fillId="0" borderId="1" xfId="1" quotePrefix="1" applyFont="1" applyFill="1" applyBorder="1" applyAlignment="1">
      <alignment horizontal="center" vertical="center" wrapText="1"/>
    </xf>
    <xf numFmtId="0" fontId="4" fillId="0" borderId="1" xfId="0" quotePrefix="1" applyFont="1" applyBorder="1" applyAlignment="1">
      <alignment horizontal="center" vertical="center" wrapText="1"/>
    </xf>
    <xf numFmtId="0" fontId="43" fillId="0" borderId="0" xfId="0" applyFont="1" applyAlignment="1">
      <alignment horizontal="center" wrapText="1"/>
    </xf>
    <xf numFmtId="0" fontId="14" fillId="0" borderId="0" xfId="0" applyFont="1" applyAlignment="1">
      <alignment horizontal="center" vertical="center" wrapText="1"/>
    </xf>
    <xf numFmtId="0" fontId="32" fillId="0" borderId="24" xfId="0" applyFont="1" applyBorder="1" applyAlignment="1">
      <alignment horizontal="left" vertical="center" wrapText="1"/>
    </xf>
    <xf numFmtId="0" fontId="32" fillId="0" borderId="24" xfId="0" applyFont="1" applyBorder="1" applyAlignment="1">
      <alignment horizontal="center" vertical="top" wrapText="1"/>
    </xf>
    <xf numFmtId="10" fontId="32" fillId="0" borderId="24" xfId="0" applyNumberFormat="1" applyFont="1" applyBorder="1" applyAlignment="1">
      <alignment horizontal="center" vertical="top" wrapText="1"/>
    </xf>
    <xf numFmtId="0" fontId="67" fillId="0" borderId="0" xfId="0" applyFont="1"/>
    <xf numFmtId="0" fontId="14" fillId="11" borderId="1" xfId="0" applyFont="1" applyFill="1" applyBorder="1" applyAlignment="1">
      <alignment horizontal="center" vertical="top" wrapText="1"/>
    </xf>
    <xf numFmtId="43" fontId="43" fillId="0" borderId="0" xfId="1" applyFont="1" applyAlignment="1">
      <alignment horizontal="center" wrapText="1"/>
    </xf>
    <xf numFmtId="165" fontId="14" fillId="4" borderId="1" xfId="0" applyNumberFormat="1" applyFont="1" applyFill="1" applyBorder="1" applyAlignment="1">
      <alignment horizontal="center" vertical="top" wrapText="1"/>
    </xf>
    <xf numFmtId="0" fontId="25"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62" fillId="6" borderId="7" xfId="0" applyFont="1" applyFill="1" applyBorder="1" applyAlignment="1">
      <alignment horizontal="center" vertical="center" wrapText="1"/>
    </xf>
    <xf numFmtId="0" fontId="62" fillId="6" borderId="8" xfId="0" applyFont="1" applyFill="1" applyBorder="1" applyAlignment="1">
      <alignment horizontal="center" vertical="center" wrapText="1"/>
    </xf>
    <xf numFmtId="0" fontId="4" fillId="0" borderId="0" xfId="0" applyFont="1" applyAlignment="1">
      <alignment horizontal="left" vertical="top" wrapText="1"/>
    </xf>
    <xf numFmtId="0" fontId="13" fillId="3" borderId="3" xfId="0" applyFont="1" applyFill="1" applyBorder="1" applyAlignment="1">
      <alignment horizontal="center" wrapText="1"/>
    </xf>
    <xf numFmtId="0" fontId="13" fillId="3" borderId="5" xfId="0" applyFont="1" applyFill="1" applyBorder="1" applyAlignment="1">
      <alignment horizontal="center" wrapText="1"/>
    </xf>
    <xf numFmtId="0" fontId="13" fillId="3" borderId="6" xfId="0" applyFont="1" applyFill="1" applyBorder="1" applyAlignment="1">
      <alignment horizontal="center" wrapText="1"/>
    </xf>
    <xf numFmtId="0" fontId="16" fillId="3" borderId="12" xfId="0" applyFont="1" applyFill="1" applyBorder="1" applyAlignment="1">
      <alignment horizontal="center" wrapText="1"/>
    </xf>
    <xf numFmtId="0" fontId="16" fillId="3" borderId="13" xfId="0" applyFont="1" applyFill="1" applyBorder="1" applyAlignment="1">
      <alignment horizontal="center" wrapText="1"/>
    </xf>
    <xf numFmtId="0" fontId="13" fillId="7" borderId="3" xfId="0" applyFont="1" applyFill="1" applyBorder="1" applyAlignment="1">
      <alignment horizontal="center" wrapText="1"/>
    </xf>
    <xf numFmtId="0" fontId="13" fillId="7" borderId="6" xfId="0" applyFont="1" applyFill="1" applyBorder="1" applyAlignment="1">
      <alignment horizontal="center" wrapText="1"/>
    </xf>
    <xf numFmtId="2" fontId="14" fillId="0" borderId="2" xfId="0" applyNumberFormat="1" applyFont="1" applyBorder="1" applyAlignment="1">
      <alignment horizontal="center" vertical="center" wrapText="1"/>
    </xf>
    <xf numFmtId="0" fontId="14" fillId="0" borderId="15" xfId="0" applyFont="1" applyBorder="1" applyAlignment="1">
      <alignment horizontal="center" vertical="center" wrapText="1"/>
    </xf>
    <xf numFmtId="0" fontId="14" fillId="0" borderId="4" xfId="0" applyFont="1" applyBorder="1" applyAlignment="1">
      <alignment horizontal="center" vertical="center" wrapText="1"/>
    </xf>
    <xf numFmtId="0" fontId="51" fillId="0" borderId="0" xfId="0" applyFont="1" applyAlignment="1">
      <alignment horizontal="left" vertical="top" wrapText="1"/>
    </xf>
    <xf numFmtId="0" fontId="51" fillId="2" borderId="0" xfId="0" applyFont="1" applyFill="1" applyAlignment="1">
      <alignment horizontal="center" vertical="top"/>
    </xf>
    <xf numFmtId="0" fontId="48" fillId="0" borderId="14" xfId="0" applyFont="1" applyBorder="1" applyAlignment="1">
      <alignment horizontal="center" wrapText="1"/>
    </xf>
    <xf numFmtId="0" fontId="48" fillId="0" borderId="16" xfId="0" applyFont="1" applyBorder="1" applyAlignment="1">
      <alignment horizontal="center" wrapText="1"/>
    </xf>
  </cellXfs>
  <cellStyles count="9">
    <cellStyle name="Collegamento ipertestuale" xfId="3" builtinId="8"/>
    <cellStyle name="Migliaia" xfId="1" builtinId="3"/>
    <cellStyle name="Normale" xfId="0" builtinId="0"/>
    <cellStyle name="Normale 2" xfId="4" xr:uid="{211BBB9D-B60D-EF47-916D-A52D3B481EEF}"/>
    <cellStyle name="Normale 2 2" xfId="7" xr:uid="{306323D7-773C-9E42-BF10-B8737DD7A25A}"/>
    <cellStyle name="Normale 3" xfId="6" xr:uid="{121FC317-F3F7-954F-A6DD-BE9E908EA05C}"/>
    <cellStyle name="Normale 5 2 2" xfId="5" xr:uid="{62D09BEB-6A1F-E24B-9555-1933CC8898E3}"/>
    <cellStyle name="Normale 5 2 2 2" xfId="8" xr:uid="{0E67613E-7185-244A-B64D-6D715A4F3F35}"/>
    <cellStyle name="Percentuale" xfId="2" builtinId="5"/>
  </cellStyles>
  <dxfs count="0"/>
  <tableStyles count="0" defaultTableStyle="TableStyleMedium2" defaultPivotStyle="PivotStyleLight16"/>
  <colors>
    <mruColors>
      <color rgb="FFD6A6BD"/>
      <color rgb="FFDAEEF3"/>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9</xdr:col>
      <xdr:colOff>959555</xdr:colOff>
      <xdr:row>3</xdr:row>
      <xdr:rowOff>84666</xdr:rowOff>
    </xdr:from>
    <xdr:to>
      <xdr:col>15</xdr:col>
      <xdr:colOff>310053</xdr:colOff>
      <xdr:row>36</xdr:row>
      <xdr:rowOff>112888</xdr:rowOff>
    </xdr:to>
    <xdr:pic>
      <xdr:nvPicPr>
        <xdr:cNvPr id="3" name="Immagine 2">
          <a:extLst>
            <a:ext uri="{FF2B5EF4-FFF2-40B4-BE49-F238E27FC236}">
              <a16:creationId xmlns:a16="http://schemas.microsoft.com/office/drawing/2014/main" id="{6BF4F304-3F8E-0E26-DB1C-A4423C85C345}"/>
            </a:ext>
          </a:extLst>
        </xdr:cNvPr>
        <xdr:cNvPicPr>
          <a:picLocks noChangeAspect="1"/>
        </xdr:cNvPicPr>
      </xdr:nvPicPr>
      <xdr:blipFill>
        <a:blip xmlns:r="http://schemas.openxmlformats.org/officeDocument/2006/relationships" r:embed="rId1"/>
        <a:stretch>
          <a:fillRect/>
        </a:stretch>
      </xdr:blipFill>
      <xdr:spPr>
        <a:xfrm>
          <a:off x="19981333" y="677333"/>
          <a:ext cx="6236720" cy="9045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388470</xdr:colOff>
      <xdr:row>0</xdr:row>
      <xdr:rowOff>89646</xdr:rowOff>
    </xdr:from>
    <xdr:to>
      <xdr:col>14</xdr:col>
      <xdr:colOff>507744</xdr:colOff>
      <xdr:row>25</xdr:row>
      <xdr:rowOff>134470</xdr:rowOff>
    </xdr:to>
    <xdr:pic>
      <xdr:nvPicPr>
        <xdr:cNvPr id="3" name="Immagine 2">
          <a:extLst>
            <a:ext uri="{FF2B5EF4-FFF2-40B4-BE49-F238E27FC236}">
              <a16:creationId xmlns:a16="http://schemas.microsoft.com/office/drawing/2014/main" id="{C4BEC6B0-8048-3260-2537-EF3DC8593C0C}"/>
            </a:ext>
          </a:extLst>
        </xdr:cNvPr>
        <xdr:cNvPicPr>
          <a:picLocks noChangeAspect="1"/>
        </xdr:cNvPicPr>
      </xdr:nvPicPr>
      <xdr:blipFill>
        <a:blip xmlns:r="http://schemas.openxmlformats.org/officeDocument/2006/relationships" r:embed="rId1"/>
        <a:stretch>
          <a:fillRect/>
        </a:stretch>
      </xdr:blipFill>
      <xdr:spPr>
        <a:xfrm>
          <a:off x="12714941" y="89646"/>
          <a:ext cx="9756332" cy="6589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104275</xdr:colOff>
      <xdr:row>6</xdr:row>
      <xdr:rowOff>165652</xdr:rowOff>
    </xdr:from>
    <xdr:ext cx="1013226" cy="264560"/>
    <xdr:sp macro="" textlink="">
      <xdr:nvSpPr>
        <xdr:cNvPr id="3" name="TextBox 2">
          <a:extLst>
            <a:ext uri="{FF2B5EF4-FFF2-40B4-BE49-F238E27FC236}">
              <a16:creationId xmlns:a16="http://schemas.microsoft.com/office/drawing/2014/main" id="{51D7DA5D-88F1-6D43-A817-E592DA07D2B4}"/>
            </a:ext>
          </a:extLst>
        </xdr:cNvPr>
        <xdr:cNvSpPr txBox="1"/>
      </xdr:nvSpPr>
      <xdr:spPr>
        <a:xfrm>
          <a:off x="14518775" y="1461052"/>
          <a:ext cx="10132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Fill in this box!</a:t>
          </a:r>
        </a:p>
      </xdr:txBody>
    </xdr:sp>
    <xdr:clientData/>
  </xdr:oneCellAnchor>
  <xdr:twoCellAnchor editAs="oneCell">
    <xdr:from>
      <xdr:col>0</xdr:col>
      <xdr:colOff>54498</xdr:colOff>
      <xdr:row>15</xdr:row>
      <xdr:rowOff>36990</xdr:rowOff>
    </xdr:from>
    <xdr:to>
      <xdr:col>6</xdr:col>
      <xdr:colOff>801455</xdr:colOff>
      <xdr:row>21</xdr:row>
      <xdr:rowOff>132397</xdr:rowOff>
    </xdr:to>
    <xdr:pic>
      <xdr:nvPicPr>
        <xdr:cNvPr id="4" name="Immagine 3">
          <a:extLst>
            <a:ext uri="{FF2B5EF4-FFF2-40B4-BE49-F238E27FC236}">
              <a16:creationId xmlns:a16="http://schemas.microsoft.com/office/drawing/2014/main" id="{94055886-E708-7F82-6C5F-E0B4CEB76388}"/>
            </a:ext>
          </a:extLst>
        </xdr:cNvPr>
        <xdr:cNvPicPr>
          <a:picLocks noChangeAspect="1"/>
        </xdr:cNvPicPr>
      </xdr:nvPicPr>
      <xdr:blipFill>
        <a:blip xmlns:r="http://schemas.openxmlformats.org/officeDocument/2006/relationships" r:embed="rId1"/>
        <a:stretch>
          <a:fillRect/>
        </a:stretch>
      </xdr:blipFill>
      <xdr:spPr>
        <a:xfrm>
          <a:off x="54498" y="4007281"/>
          <a:ext cx="8712200" cy="1205116"/>
        </a:xfrm>
        <a:prstGeom prst="rect">
          <a:avLst/>
        </a:prstGeom>
      </xdr:spPr>
    </xdr:pic>
    <xdr:clientData/>
  </xdr:twoCellAnchor>
  <xdr:twoCellAnchor editAs="oneCell">
    <xdr:from>
      <xdr:col>0</xdr:col>
      <xdr:colOff>98641</xdr:colOff>
      <xdr:row>8</xdr:row>
      <xdr:rowOff>137851</xdr:rowOff>
    </xdr:from>
    <xdr:to>
      <xdr:col>6</xdr:col>
      <xdr:colOff>826118</xdr:colOff>
      <xdr:row>15</xdr:row>
      <xdr:rowOff>57487</xdr:rowOff>
    </xdr:to>
    <xdr:pic>
      <xdr:nvPicPr>
        <xdr:cNvPr id="8" name="Immagine 7">
          <a:extLst>
            <a:ext uri="{FF2B5EF4-FFF2-40B4-BE49-F238E27FC236}">
              <a16:creationId xmlns:a16="http://schemas.microsoft.com/office/drawing/2014/main" id="{DD675908-9F9A-EF61-5665-22B27C378C5C}"/>
            </a:ext>
          </a:extLst>
        </xdr:cNvPr>
        <xdr:cNvPicPr>
          <a:picLocks noChangeAspect="1"/>
        </xdr:cNvPicPr>
      </xdr:nvPicPr>
      <xdr:blipFill>
        <a:blip xmlns:r="http://schemas.openxmlformats.org/officeDocument/2006/relationships" r:embed="rId2"/>
        <a:stretch>
          <a:fillRect/>
        </a:stretch>
      </xdr:blipFill>
      <xdr:spPr>
        <a:xfrm>
          <a:off x="98641" y="2258628"/>
          <a:ext cx="8692720" cy="1214296"/>
        </a:xfrm>
        <a:prstGeom prst="rect">
          <a:avLst/>
        </a:prstGeom>
      </xdr:spPr>
    </xdr:pic>
    <xdr:clientData/>
  </xdr:twoCellAnchor>
  <xdr:twoCellAnchor editAs="oneCell">
    <xdr:from>
      <xdr:col>8</xdr:col>
      <xdr:colOff>221942</xdr:colOff>
      <xdr:row>8</xdr:row>
      <xdr:rowOff>49319</xdr:rowOff>
    </xdr:from>
    <xdr:to>
      <xdr:col>15</xdr:col>
      <xdr:colOff>2561352</xdr:colOff>
      <xdr:row>14</xdr:row>
      <xdr:rowOff>110970</xdr:rowOff>
    </xdr:to>
    <xdr:pic>
      <xdr:nvPicPr>
        <xdr:cNvPr id="2" name="Immagine 1">
          <a:extLst>
            <a:ext uri="{FF2B5EF4-FFF2-40B4-BE49-F238E27FC236}">
              <a16:creationId xmlns:a16="http://schemas.microsoft.com/office/drawing/2014/main" id="{91C4DF51-FB5B-D159-B3AC-67E492607BDC}"/>
            </a:ext>
          </a:extLst>
        </xdr:cNvPr>
        <xdr:cNvPicPr>
          <a:picLocks noChangeAspect="1"/>
        </xdr:cNvPicPr>
      </xdr:nvPicPr>
      <xdr:blipFill>
        <a:blip xmlns:r="http://schemas.openxmlformats.org/officeDocument/2006/relationships" r:embed="rId3"/>
        <a:stretch>
          <a:fillRect/>
        </a:stretch>
      </xdr:blipFill>
      <xdr:spPr>
        <a:xfrm>
          <a:off x="10184660" y="2170096"/>
          <a:ext cx="8677080" cy="1171360"/>
        </a:xfrm>
        <a:prstGeom prst="rect">
          <a:avLst/>
        </a:prstGeom>
      </xdr:spPr>
    </xdr:pic>
    <xdr:clientData/>
  </xdr:twoCellAnchor>
  <xdr:twoCellAnchor editAs="oneCell">
    <xdr:from>
      <xdr:col>8</xdr:col>
      <xdr:colOff>184951</xdr:colOff>
      <xdr:row>14</xdr:row>
      <xdr:rowOff>135628</xdr:rowOff>
    </xdr:from>
    <xdr:to>
      <xdr:col>15</xdr:col>
      <xdr:colOff>2564659</xdr:colOff>
      <xdr:row>21</xdr:row>
      <xdr:rowOff>49441</xdr:rowOff>
    </xdr:to>
    <xdr:pic>
      <xdr:nvPicPr>
        <xdr:cNvPr id="9" name="Immagine 8">
          <a:extLst>
            <a:ext uri="{FF2B5EF4-FFF2-40B4-BE49-F238E27FC236}">
              <a16:creationId xmlns:a16="http://schemas.microsoft.com/office/drawing/2014/main" id="{BA55F25E-5CF1-EB1A-A51B-8B835FF63B85}"/>
            </a:ext>
          </a:extLst>
        </xdr:cNvPr>
        <xdr:cNvPicPr>
          <a:picLocks noChangeAspect="1"/>
        </xdr:cNvPicPr>
      </xdr:nvPicPr>
      <xdr:blipFill>
        <a:blip xmlns:r="http://schemas.openxmlformats.org/officeDocument/2006/relationships" r:embed="rId4"/>
        <a:stretch>
          <a:fillRect/>
        </a:stretch>
      </xdr:blipFill>
      <xdr:spPr>
        <a:xfrm>
          <a:off x="10147669" y="3920968"/>
          <a:ext cx="8717378" cy="12084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ionovellino/Desktop/ETTWORK/!%20EMODnet/EMODnet%20Physics/EMODnet%20Physics%205/!%20quarterly%20reports/2023.Q1/yyyymmdd_EMODnetProjectname_Qx202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mes"/>
      <sheetName val="Comments"/>
      <sheetName val="1(Data)"/>
      <sheetName val="2(Products)"/>
      <sheetName val="3(Data providers)"/>
      <sheetName val="4(Web services)"/>
      <sheetName val="5(Web traffic)"/>
    </sheetNames>
    <sheetDataSet>
      <sheetData sheetId="0" refreshError="1"/>
      <sheetData sheetId="1" refreshError="1"/>
      <sheetData sheetId="2">
        <row r="56">
          <cell r="A56" t="str">
            <v>1A) Volume and coverage of available data</v>
          </cell>
        </row>
        <row r="58">
          <cell r="A58" t="str">
            <v>1B) Usage of data in this quarter</v>
          </cell>
        </row>
      </sheetData>
      <sheetData sheetId="3">
        <row r="55">
          <cell r="A55" t="str">
            <v>2A) Volume and coverage of available data products</v>
          </cell>
        </row>
        <row r="56">
          <cell r="A56" t="str">
            <v>2B) Usage of data products in this quarter</v>
          </cell>
        </row>
      </sheetData>
      <sheetData sheetId="4">
        <row r="25">
          <cell r="A25" t="str">
            <v>3) Organisations supplying/ approached to supply data and data products</v>
          </cell>
        </row>
      </sheetData>
      <sheetData sheetId="5">
        <row r="15">
          <cell r="A15" t="str">
            <v>4) Online 'Web' interfaces to access or view data</v>
          </cell>
        </row>
      </sheetData>
      <sheetData sheetId="6">
        <row r="6">
          <cell r="A6" t="str">
            <v>5.1) Daily number of page views of EMODnet Thematic entry page</v>
          </cell>
        </row>
        <row r="27">
          <cell r="A27" t="str">
            <v>5.2) Quarterly total number of visitors, page views, unique page views and percentage of returning visitors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151.1.245.87/mapviewe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logstack.emodnet-physics.eu/dashboards/6059eccd202fde06501b57d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emodnet.ec.europa.eu/en/phys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
  <sheetViews>
    <sheetView zoomScaleNormal="100" workbookViewId="0">
      <selection activeCell="B7" sqref="B7"/>
    </sheetView>
  </sheetViews>
  <sheetFormatPr baseColWidth="10" defaultColWidth="8.6640625" defaultRowHeight="13"/>
  <cols>
    <col min="1" max="1" width="14" style="69" bestFit="1" customWidth="1"/>
    <col min="2" max="2" width="36.5" style="69" customWidth="1"/>
    <col min="3" max="4" width="8.6640625" style="69"/>
    <col min="5" max="5" width="13.5" style="69" customWidth="1"/>
    <col min="6" max="6" width="27.5" style="69" customWidth="1"/>
    <col min="7" max="7" width="22.83203125" style="69" customWidth="1"/>
    <col min="8" max="8" width="14.6640625" style="69" bestFit="1" customWidth="1"/>
    <col min="9" max="16384" width="8.6640625" style="69"/>
  </cols>
  <sheetData>
    <row r="1" spans="1:8" s="3" customFormat="1" ht="28">
      <c r="A1" s="61" t="s">
        <v>0</v>
      </c>
      <c r="B1" s="61" t="s">
        <v>1</v>
      </c>
      <c r="C1" s="46"/>
      <c r="D1" s="46"/>
      <c r="E1" s="62" t="s">
        <v>10</v>
      </c>
      <c r="F1" s="62" t="s">
        <v>11</v>
      </c>
      <c r="G1" s="62" t="s">
        <v>12</v>
      </c>
      <c r="H1" s="62" t="s">
        <v>146</v>
      </c>
    </row>
    <row r="2" spans="1:8" s="3" customFormat="1" ht="38.5" customHeight="1">
      <c r="A2" s="59" t="s">
        <v>2</v>
      </c>
      <c r="B2" s="66" t="s">
        <v>2</v>
      </c>
      <c r="C2" s="46"/>
      <c r="D2" s="46"/>
      <c r="E2" s="65" t="s">
        <v>2</v>
      </c>
      <c r="F2" s="66" t="s">
        <v>13</v>
      </c>
      <c r="G2" s="66" t="s">
        <v>14</v>
      </c>
      <c r="H2" s="66" t="s">
        <v>15</v>
      </c>
    </row>
    <row r="3" spans="1:8" s="3" customFormat="1" ht="42">
      <c r="A3" s="59" t="s">
        <v>3</v>
      </c>
      <c r="B3" s="66" t="s">
        <v>31</v>
      </c>
      <c r="C3" s="46"/>
      <c r="D3" s="46"/>
      <c r="E3" s="65" t="s">
        <v>3</v>
      </c>
      <c r="F3" s="66" t="s">
        <v>16</v>
      </c>
      <c r="G3" s="66" t="s">
        <v>14</v>
      </c>
      <c r="H3" s="66" t="s">
        <v>17</v>
      </c>
    </row>
    <row r="4" spans="1:8" s="3" customFormat="1" ht="154">
      <c r="A4" s="59" t="s">
        <v>4</v>
      </c>
      <c r="B4" s="66" t="s">
        <v>145</v>
      </c>
      <c r="C4" s="46"/>
      <c r="D4" s="46"/>
      <c r="E4" s="65" t="s">
        <v>4</v>
      </c>
      <c r="F4" s="66" t="s">
        <v>18</v>
      </c>
      <c r="G4" s="66" t="s">
        <v>14</v>
      </c>
      <c r="H4" s="66" t="s">
        <v>17</v>
      </c>
    </row>
    <row r="5" spans="1:8" s="3" customFormat="1" ht="70">
      <c r="A5" s="59" t="s">
        <v>5</v>
      </c>
      <c r="B5" s="66" t="s">
        <v>6</v>
      </c>
      <c r="C5" s="46"/>
      <c r="D5" s="46"/>
      <c r="E5" s="65" t="s">
        <v>5</v>
      </c>
      <c r="F5" s="66" t="s">
        <v>147</v>
      </c>
      <c r="G5" s="66" t="s">
        <v>19</v>
      </c>
      <c r="H5" s="66" t="s">
        <v>20</v>
      </c>
    </row>
    <row r="6" spans="1:8" s="3" customFormat="1" ht="70">
      <c r="A6" s="59" t="s">
        <v>7</v>
      </c>
      <c r="B6" s="66" t="s">
        <v>25</v>
      </c>
      <c r="C6" s="46"/>
      <c r="D6" s="46"/>
      <c r="E6" s="65" t="s">
        <v>7</v>
      </c>
      <c r="F6" s="66" t="s">
        <v>13</v>
      </c>
      <c r="G6" s="66" t="s">
        <v>21</v>
      </c>
      <c r="H6" s="66" t="s">
        <v>15</v>
      </c>
    </row>
    <row r="7" spans="1:8" s="3" customFormat="1" ht="70">
      <c r="A7" s="59" t="s">
        <v>8</v>
      </c>
      <c r="B7" s="66" t="s">
        <v>143</v>
      </c>
      <c r="C7" s="46"/>
      <c r="D7" s="46"/>
      <c r="E7" s="65" t="s">
        <v>8</v>
      </c>
      <c r="F7" s="66" t="s">
        <v>148</v>
      </c>
      <c r="G7" s="66" t="s">
        <v>29</v>
      </c>
      <c r="H7" s="66" t="s">
        <v>30</v>
      </c>
    </row>
    <row r="8" spans="1:8" s="3" customFormat="1" ht="112">
      <c r="A8" s="59" t="s">
        <v>9</v>
      </c>
      <c r="B8" s="66" t="s">
        <v>144</v>
      </c>
      <c r="C8" s="46"/>
      <c r="D8" s="46"/>
      <c r="E8" s="179" t="s">
        <v>9</v>
      </c>
      <c r="F8" s="68" t="s">
        <v>152</v>
      </c>
      <c r="G8" s="180" t="s">
        <v>14</v>
      </c>
      <c r="H8" s="68" t="s">
        <v>149</v>
      </c>
    </row>
    <row r="9" spans="1:8" s="3" customFormat="1" ht="42">
      <c r="A9" s="46"/>
      <c r="B9" s="46"/>
      <c r="C9" s="46"/>
      <c r="D9" s="46"/>
      <c r="E9" s="179"/>
      <c r="F9" s="68" t="s">
        <v>150</v>
      </c>
      <c r="G9" s="180"/>
      <c r="H9" s="60" t="s">
        <v>151</v>
      </c>
    </row>
    <row r="10" spans="1:8" s="3" customFormat="1">
      <c r="A10" s="46"/>
      <c r="B10" s="46"/>
      <c r="C10" s="46"/>
      <c r="D10" s="46"/>
      <c r="E10" s="46" t="s">
        <v>24</v>
      </c>
      <c r="F10" s="57"/>
      <c r="G10" s="57"/>
      <c r="H10" s="57"/>
    </row>
    <row r="11" spans="1:8" s="3" customFormat="1">
      <c r="A11" s="46"/>
      <c r="B11" s="46"/>
      <c r="C11" s="46"/>
      <c r="D11" s="46"/>
      <c r="E11" s="46" t="s">
        <v>153</v>
      </c>
      <c r="F11" s="57"/>
      <c r="G11" s="57"/>
      <c r="H11" s="57"/>
    </row>
    <row r="12" spans="1:8">
      <c r="A12" s="57"/>
      <c r="B12" s="57"/>
      <c r="C12" s="57"/>
      <c r="D12" s="57"/>
      <c r="E12" s="57"/>
      <c r="F12" s="57"/>
      <c r="G12" s="57"/>
      <c r="H12" s="57"/>
    </row>
  </sheetData>
  <mergeCells count="2">
    <mergeCell ref="E8:E9"/>
    <mergeCell ref="G8:G9"/>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E00C-A776-7E4D-9E00-593DC45BFED1}">
  <dimension ref="A1:D17"/>
  <sheetViews>
    <sheetView topLeftCell="A6" workbookViewId="0">
      <selection activeCell="B13" sqref="B13"/>
    </sheetView>
  </sheetViews>
  <sheetFormatPr baseColWidth="10" defaultColWidth="8.83203125" defaultRowHeight="15"/>
  <cols>
    <col min="1" max="1" width="48.33203125" customWidth="1"/>
    <col min="2" max="2" width="80.1640625" customWidth="1"/>
  </cols>
  <sheetData>
    <row r="1" spans="1:4" ht="17" thickBot="1">
      <c r="A1" s="181" t="s">
        <v>48</v>
      </c>
      <c r="B1" s="182"/>
    </row>
    <row r="2" spans="1:4" ht="16" thickBot="1">
      <c r="A2" s="143" t="s">
        <v>49</v>
      </c>
      <c r="B2" s="142" t="s">
        <v>50</v>
      </c>
    </row>
    <row r="3" spans="1:4">
      <c r="A3" s="141" t="s">
        <v>73</v>
      </c>
      <c r="B3" s="140"/>
    </row>
    <row r="4" spans="1:4" ht="195">
      <c r="A4" s="138" t="str">
        <f>'[1]1(Data)'!A56</f>
        <v>1A) Volume and coverage of available data</v>
      </c>
      <c r="B4" s="138" t="str">
        <f>'1(Data)'!B82:I82</f>
        <v>EMODnet Physics input data is sparse, and for this indicator, we consider the "platform" as the "unit" for monitoring assessment. A platform is a logical system that hosts data, where the data may consist of a single dataset (e.g., a profile in the case of CTD), a time series (e.g., a sea-level station), or a series of profiles (e.g., ARGO). For Indicator 1.A, we report the percentage variation in the number of platforms for the given basin. It's worth noting that some platforms may move from one basin to another. Since we report figures based on the latest position, the percentages are significantly influenced by this movement. EMODnet Physics integrates data from several sources, which can result in duplicates in the system. Cleaning duplicates is an ongoing activity and also affects the percentage of available platforms. When a duplicate is identified, the two sources are linked to the same dataset to show full provenance. This process is ongoing and continuous, forming a major activity for the team. During the quarter, we adopted a new tool to track the figures more effectively. Specifically, we developed a script that consumes information presented in the ERD_EP_CARBONSYSTEM_INSITU_METADATA and ERD_EP_CARBONSYSTEM_INSITU_METADATA (CSV) datasets. This enables us to provide an easy-to-check and automated way to count and manage the information.</v>
      </c>
    </row>
    <row r="5" spans="1:4" ht="75">
      <c r="A5" s="139" t="s">
        <v>226</v>
      </c>
      <c r="B5" s="138" t="str">
        <f>'1(Data)'!B83:I83</f>
        <v>The available coastal data is still very limited. We are continuing the identification and actions on new data sources (e.g. Citizen Science projects). Metadata on Wind data should be improved. In situ underwater noise is still very limited. Data on Ice should include new data type (e.g. cameras). We need some focus actions to link in some other integrators (e.g. as anticipated CS actins). We are keeping working on synchronization of complemtary source already available in INSTAC.</v>
      </c>
    </row>
    <row r="6" spans="1:4" ht="91" thickBot="1">
      <c r="A6" s="137" t="str">
        <f>'[1]1(Data)'!A58</f>
        <v>1B) Usage of data in this quarter</v>
      </c>
      <c r="B6" s="137" t="str">
        <f>'1(Data)'!B84:I84</f>
        <v>The Physics team can only report on the overall volume of downloaded data when it is mediated by the EMODnet Physics backend (as some products are cached centrally, EMODnet Physics cannot track this volume). Previously, the volume of data downloaded for each theme was calculated using an algorithm that considered the number of viewed map pages. However, since EMODnet Physics is no longer hosting the map viewer, this indicator can no longer be applied. EMODnet Physics  reports on the number of available platforms (units - col C) and the overall volume of downloaded gigabytes (col D) from ERDDAP, which is hosting the in-situ data.</v>
      </c>
    </row>
    <row r="7" spans="1:4" ht="31" thickBot="1">
      <c r="A7" s="136" t="s">
        <v>74</v>
      </c>
      <c r="B7" s="135"/>
    </row>
    <row r="8" spans="1:4" ht="61" thickBot="1">
      <c r="A8" s="135" t="str">
        <f>'[1]2(Products)'!A55</f>
        <v>2A) Volume and coverage of available data products</v>
      </c>
      <c r="B8" s="135" t="str">
        <f>'2(Products)'!B76:H76</f>
        <v>Table 2A lists the products available in the Central Portal Geoviewer. These products are made available by the backend infrastructure were gridded and externally produced datasets are organized under the prod-erddap.emodnet-physics.eu, and operational data collections are organized under the data-erddap.emodnet-physics.eu,</v>
      </c>
    </row>
    <row r="9" spans="1:4" ht="76" thickBot="1">
      <c r="A9" s="135" t="str">
        <f>'[1]2(Products)'!A56</f>
        <v>2B) Usage of data products in this quarter</v>
      </c>
      <c r="B9" s="135" t="str">
        <f>'2(Products)'!B77:H77</f>
        <v>As reported previously, we are implementing the following concepts: data, data collections, and products. Indicator 2A reports on the products available in the Central Portal, where concepts are mapped using the controlled vocabulary (NVS::P33). As mentioned above, some products are organized under the EMODnet Physics ERDDAP, some under ERDDAP/ncWMS, and others under GeoServer. Indicator 2B captures the interaction with those services. Figures show some fluctuations, but overall indicate a positive increase in the use of the services.</v>
      </c>
    </row>
    <row r="10" spans="1:4" ht="31" thickBot="1">
      <c r="A10" s="134" t="str">
        <f>'[1]3(Data providers)'!A25</f>
        <v>3) Organisations supplying/ approached to supply data and data products</v>
      </c>
      <c r="B10" s="134" t="str">
        <f>'3(Data providers)'!B82</f>
        <v xml:space="preserve">There are a number of new sources integrated (some are old provders that inlcuded new sources in the package) this activity goes back to back with metadata normalization and data cleaning (duplicates removal). </v>
      </c>
    </row>
    <row r="11" spans="1:4" ht="61" thickBot="1">
      <c r="A11" s="133" t="str">
        <f>'[1]4(Web services)'!A15</f>
        <v>4) Online 'Web' interfaces to access or view data</v>
      </c>
      <c r="B11" s="133" t="str">
        <f>'4(Web services)'!B15</f>
        <v>The monitoring of WMS, WFS, and other services that offer data and products to CP is now centralized and conducted every 10 minutes. The web page https://monitor.emodnet.eu/resources?lang=en&amp;tag=Physics presents real-time status. It would be very useful to have the option to download statistics for a custom period and conduct a more in-depth analysis of the instantaneous status.</v>
      </c>
    </row>
    <row r="12" spans="1:4" ht="106" thickBot="1">
      <c r="A12" s="132" t="str">
        <f>'[1]5(Web traffic)'!A6</f>
        <v>5.1) Daily number of page views of EMODnet Thematic entry page</v>
      </c>
      <c r="B12" s="132" t="str">
        <f>'5(Web traffic)'!B6:D6</f>
        <v>We monitor the typical working hours' usage of the portal. The system tracks the EMODnet Physics static page, which provides a general overview of the activity and is in line with the previous periods (peaks are twice the previous period, but the overall interaction is steady). According to Matomo stats (internal monitoring) on the HTML populating the geoviewer contents, we record from 3 to 5 times more traffic on Physics. If we look at the interaction on the ERDDAP that populates the in situ Physics layers, we recorded about ten times more interactions. The current version of the Europe Analytics report monitors the geoviewer, which is the most visited page, but it does not give details on specific themes</v>
      </c>
    </row>
    <row r="13" spans="1:4" ht="100" customHeight="1" thickBot="1">
      <c r="A13" s="131" t="str">
        <f>'[1]5(Web traffic)'!A27</f>
        <v>5.2) Quarterly total number of visitors, page views, unique page views and percentage of returning visitors</v>
      </c>
      <c r="B13" s="131" t="str" cm="1">
        <f t="array" ref="B13:D13">'5(Web traffic)'!B27:D27</f>
        <v xml:space="preserve">We recorded interactions similar to the previous period (a bit lower due to the Xmas break). It would be more interesting to observe user interaction with the GeoViewer (the Physics segment), where data are not as static as on the static Physics presentation page. </v>
      </c>
      <c r="C13">
        <v>0</v>
      </c>
      <c r="D13">
        <v>0</v>
      </c>
    </row>
    <row r="14" spans="1:4">
      <c r="A14" s="130"/>
    </row>
    <row r="15" spans="1:4">
      <c r="A15" s="130"/>
    </row>
    <row r="16" spans="1:4">
      <c r="A16" s="130"/>
    </row>
    <row r="17" spans="1:1">
      <c r="A17" s="130"/>
    </row>
  </sheetData>
  <mergeCells count="1">
    <mergeCell ref="A1:B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84"/>
  <sheetViews>
    <sheetView topLeftCell="A53" zoomScale="110" zoomScaleNormal="110" workbookViewId="0">
      <selection activeCell="K82" sqref="K82"/>
    </sheetView>
  </sheetViews>
  <sheetFormatPr baseColWidth="10" defaultColWidth="9.1640625" defaultRowHeight="15"/>
  <cols>
    <col min="1" max="1" width="40" style="19" customWidth="1"/>
    <col min="2" max="2" width="29" style="19" bestFit="1" customWidth="1"/>
    <col min="3" max="3" width="17.83203125" style="19" customWidth="1"/>
    <col min="4" max="4" width="16.6640625" style="19" customWidth="1"/>
    <col min="5" max="5" width="17.83203125" style="19" customWidth="1"/>
    <col min="6" max="6" width="16.1640625" style="19" customWidth="1"/>
    <col min="7" max="7" width="14.83203125" style="19" customWidth="1"/>
    <col min="8" max="8" width="15" style="19" customWidth="1"/>
    <col min="9" max="9" width="16.33203125" style="19" customWidth="1"/>
    <col min="10" max="10" width="13" style="19" customWidth="1"/>
    <col min="11" max="11" width="18.83203125" style="19" customWidth="1"/>
    <col min="12" max="13" width="14.1640625" style="19" customWidth="1"/>
    <col min="14" max="14" width="15.1640625" style="19" customWidth="1"/>
    <col min="15" max="18" width="16.1640625" style="19" customWidth="1"/>
    <col min="19" max="19" width="16.6640625" style="19" customWidth="1"/>
    <col min="20" max="20" width="20" style="19" customWidth="1"/>
    <col min="21" max="21" width="12.1640625" style="19" bestFit="1" customWidth="1"/>
    <col min="22" max="22" width="9.1640625" style="19"/>
    <col min="23" max="23" width="10.1640625" style="19" customWidth="1"/>
    <col min="24" max="24" width="12" style="19" customWidth="1"/>
    <col min="25" max="16384" width="9.1640625" style="19"/>
  </cols>
  <sheetData>
    <row r="1" spans="1:19" ht="16">
      <c r="A1" s="18" t="s">
        <v>65</v>
      </c>
    </row>
    <row r="2" spans="1:19" s="20" customFormat="1">
      <c r="A2" s="9"/>
    </row>
    <row r="3" spans="1:19" s="21" customFormat="1">
      <c r="A3" s="9"/>
    </row>
    <row r="4" spans="1:19" s="23" customFormat="1" ht="16">
      <c r="A4" s="22" t="s">
        <v>66</v>
      </c>
    </row>
    <row r="5" spans="1:19">
      <c r="A5" s="24" t="s">
        <v>26</v>
      </c>
      <c r="B5" s="24" t="s">
        <v>27</v>
      </c>
      <c r="C5" s="24" t="s">
        <v>35</v>
      </c>
      <c r="H5" s="25"/>
      <c r="I5" s="25"/>
      <c r="J5" s="25"/>
      <c r="K5" s="25"/>
      <c r="L5" s="25"/>
      <c r="M5" s="25"/>
      <c r="N5" s="25"/>
      <c r="O5" s="25"/>
      <c r="P5" s="25"/>
      <c r="Q5" s="25"/>
      <c r="R5" s="25"/>
      <c r="S5" s="25"/>
    </row>
    <row r="6" spans="1:19">
      <c r="A6" s="93">
        <v>45672</v>
      </c>
      <c r="B6" s="71" t="s">
        <v>5</v>
      </c>
      <c r="C6" s="71" t="s">
        <v>161</v>
      </c>
      <c r="E6" s="25"/>
      <c r="F6" s="25"/>
      <c r="G6" s="25"/>
      <c r="H6" s="25"/>
      <c r="I6" s="25"/>
      <c r="J6" s="25"/>
      <c r="K6" s="25"/>
      <c r="L6" s="25"/>
      <c r="M6" s="25"/>
      <c r="N6" s="25"/>
      <c r="O6" s="25"/>
      <c r="P6" s="25"/>
      <c r="Q6" s="25"/>
      <c r="R6" s="25"/>
      <c r="S6" s="25"/>
    </row>
    <row r="7" spans="1:19" ht="30">
      <c r="F7" s="170" t="s">
        <v>250</v>
      </c>
    </row>
    <row r="8" spans="1:19" ht="45">
      <c r="A8" s="17" t="s">
        <v>97</v>
      </c>
      <c r="B8" s="27" t="s">
        <v>99</v>
      </c>
      <c r="C8" s="27" t="s">
        <v>100</v>
      </c>
      <c r="D8" s="27" t="s">
        <v>101</v>
      </c>
      <c r="E8" s="73" t="s">
        <v>102</v>
      </c>
      <c r="F8" s="170" t="s">
        <v>171</v>
      </c>
    </row>
    <row r="9" spans="1:19">
      <c r="A9" s="28" t="s">
        <v>243</v>
      </c>
      <c r="B9" s="176">
        <f>B27+D27+F27+H27+J27+L27+N27+P27+R27</f>
        <v>1057615</v>
      </c>
      <c r="C9" s="29">
        <v>2486552</v>
      </c>
      <c r="D9" s="72">
        <f>(B9-C9)/C9</f>
        <v>-0.57466604358163431</v>
      </c>
      <c r="E9" s="178">
        <v>833</v>
      </c>
      <c r="F9" s="177">
        <v>987.00749999999994</v>
      </c>
      <c r="G9" s="36"/>
    </row>
    <row r="10" spans="1:19">
      <c r="A10" s="28" t="s">
        <v>244</v>
      </c>
      <c r="B10" s="176">
        <f t="shared" ref="B10:B22" si="0">B28+D28+F28+H28+J28+L28+N28+P28+R28</f>
        <v>1007431</v>
      </c>
      <c r="C10" s="29">
        <v>2465334</v>
      </c>
      <c r="D10" s="72">
        <f t="shared" ref="D10:D21" si="1">(B10-C10)/C10</f>
        <v>-0.59136125166001852</v>
      </c>
      <c r="E10" s="178">
        <v>682</v>
      </c>
      <c r="F10" s="177">
        <v>1208.75</v>
      </c>
      <c r="G10" s="36"/>
    </row>
    <row r="11" spans="1:19">
      <c r="A11" s="28" t="s">
        <v>162</v>
      </c>
      <c r="B11" s="176">
        <f t="shared" si="0"/>
        <v>9798</v>
      </c>
      <c r="C11" s="29">
        <v>36375</v>
      </c>
      <c r="D11" s="72">
        <f t="shared" si="1"/>
        <v>-0.73063917525773192</v>
      </c>
      <c r="E11" s="178">
        <v>34</v>
      </c>
      <c r="F11" s="177">
        <v>44.46</v>
      </c>
      <c r="G11" s="36"/>
    </row>
    <row r="12" spans="1:19">
      <c r="A12" s="28" t="s">
        <v>245</v>
      </c>
      <c r="B12" s="176">
        <f t="shared" si="0"/>
        <v>8502</v>
      </c>
      <c r="C12" s="29">
        <v>20274</v>
      </c>
      <c r="D12" s="72">
        <f t="shared" si="1"/>
        <v>-0.58064516129032262</v>
      </c>
      <c r="E12" s="178">
        <v>108</v>
      </c>
      <c r="F12" s="177">
        <v>198.215</v>
      </c>
      <c r="G12" s="36"/>
    </row>
    <row r="13" spans="1:19">
      <c r="A13" s="28" t="s">
        <v>164</v>
      </c>
      <c r="B13" s="176">
        <f t="shared" si="0"/>
        <v>4638</v>
      </c>
      <c r="C13" s="29">
        <v>5708</v>
      </c>
      <c r="D13" s="72">
        <f t="shared" si="1"/>
        <v>-0.1874562018220042</v>
      </c>
      <c r="E13" s="178">
        <f>1901/2</f>
        <v>950.5</v>
      </c>
      <c r="F13" s="177">
        <v>728.72749999999996</v>
      </c>
      <c r="G13" s="36"/>
    </row>
    <row r="14" spans="1:19">
      <c r="A14" s="28" t="s">
        <v>246</v>
      </c>
      <c r="B14" s="176">
        <f t="shared" si="0"/>
        <v>15483</v>
      </c>
      <c r="C14" s="29">
        <v>29879</v>
      </c>
      <c r="D14" s="72">
        <f t="shared" si="1"/>
        <v>-0.48180996686636102</v>
      </c>
      <c r="E14" s="178">
        <v>757</v>
      </c>
      <c r="F14" s="177">
        <v>354.5</v>
      </c>
      <c r="G14" s="36"/>
    </row>
    <row r="15" spans="1:19">
      <c r="A15" s="28" t="s">
        <v>247</v>
      </c>
      <c r="B15" s="176">
        <f t="shared" si="0"/>
        <v>12387</v>
      </c>
      <c r="C15" s="29">
        <v>51733</v>
      </c>
      <c r="D15" s="72">
        <f>(B15-C15)/C15</f>
        <v>-0.76055902422051691</v>
      </c>
      <c r="E15" s="178">
        <v>165</v>
      </c>
      <c r="F15" s="177">
        <v>179.625</v>
      </c>
      <c r="G15" s="36"/>
    </row>
    <row r="16" spans="1:19">
      <c r="A16" s="28" t="s">
        <v>248</v>
      </c>
      <c r="B16" s="176">
        <f t="shared" si="0"/>
        <v>4391</v>
      </c>
      <c r="C16" s="29">
        <v>2181</v>
      </c>
      <c r="D16" s="72">
        <f t="shared" ref="D16:D17" si="2">(B16-C16)/C16</f>
        <v>1.0132966529115084</v>
      </c>
      <c r="E16" s="178">
        <v>35</v>
      </c>
      <c r="F16" s="177">
        <v>-42</v>
      </c>
      <c r="G16" s="36"/>
    </row>
    <row r="17" spans="1:26">
      <c r="A17" s="28" t="s">
        <v>249</v>
      </c>
      <c r="B17" s="176">
        <f t="shared" si="0"/>
        <v>12865</v>
      </c>
      <c r="C17" s="29">
        <v>43751</v>
      </c>
      <c r="D17" s="72">
        <f t="shared" si="2"/>
        <v>-0.70594957829535321</v>
      </c>
      <c r="E17" s="178">
        <v>157</v>
      </c>
      <c r="F17" s="177">
        <v>0</v>
      </c>
    </row>
    <row r="18" spans="1:26">
      <c r="A18" s="28" t="s">
        <v>165</v>
      </c>
      <c r="B18" s="176">
        <f t="shared" si="0"/>
        <v>3809</v>
      </c>
      <c r="C18" s="29">
        <v>16703</v>
      </c>
      <c r="D18" s="72">
        <f t="shared" si="1"/>
        <v>-0.77195713344908101</v>
      </c>
      <c r="E18" s="178">
        <v>760</v>
      </c>
      <c r="F18" s="177">
        <v>273.75</v>
      </c>
    </row>
    <row r="19" spans="1:26">
      <c r="A19" s="28" t="s">
        <v>166</v>
      </c>
      <c r="B19" s="176">
        <f t="shared" si="0"/>
        <v>3346</v>
      </c>
      <c r="C19" s="29">
        <v>11388</v>
      </c>
      <c r="D19" s="72">
        <f t="shared" si="1"/>
        <v>-0.70618194590797334</v>
      </c>
      <c r="E19" s="178">
        <v>433</v>
      </c>
      <c r="F19" s="177"/>
      <c r="G19" s="36"/>
    </row>
    <row r="20" spans="1:26">
      <c r="A20" s="28" t="s">
        <v>167</v>
      </c>
      <c r="B20" s="176">
        <f t="shared" si="0"/>
        <v>1241</v>
      </c>
      <c r="C20" s="29">
        <v>1241</v>
      </c>
      <c r="D20" s="72">
        <f t="shared" si="1"/>
        <v>0</v>
      </c>
      <c r="E20" s="178">
        <v>193</v>
      </c>
      <c r="F20" s="177">
        <v>126.5</v>
      </c>
      <c r="G20" s="36"/>
    </row>
    <row r="21" spans="1:26">
      <c r="A21" s="28" t="s">
        <v>168</v>
      </c>
      <c r="B21" s="176">
        <f t="shared" si="0"/>
        <v>0</v>
      </c>
      <c r="C21" s="29">
        <v>5</v>
      </c>
      <c r="D21" s="72">
        <f t="shared" si="1"/>
        <v>-1</v>
      </c>
      <c r="E21" s="178">
        <v>76</v>
      </c>
      <c r="F21" s="177">
        <v>76</v>
      </c>
      <c r="G21" s="36"/>
    </row>
    <row r="22" spans="1:26">
      <c r="A22" s="28" t="s">
        <v>169</v>
      </c>
      <c r="B22" s="176">
        <f t="shared" si="0"/>
        <v>0</v>
      </c>
      <c r="C22" s="29">
        <v>0</v>
      </c>
      <c r="D22" s="72">
        <v>0</v>
      </c>
      <c r="E22" s="178">
        <v>0</v>
      </c>
      <c r="F22" s="177">
        <v>0</v>
      </c>
      <c r="G22" s="36"/>
    </row>
    <row r="23" spans="1:26" s="30" customFormat="1"/>
    <row r="24" spans="1:26" s="30" customFormat="1" ht="16">
      <c r="A24" s="24" t="s">
        <v>154</v>
      </c>
      <c r="B24" s="187" t="s">
        <v>98</v>
      </c>
      <c r="C24" s="188"/>
      <c r="D24" s="188"/>
      <c r="E24" s="188"/>
      <c r="F24" s="188"/>
      <c r="G24" s="188"/>
      <c r="H24" s="188"/>
      <c r="I24" s="188"/>
      <c r="J24" s="188"/>
      <c r="K24" s="188"/>
      <c r="L24" s="188"/>
      <c r="M24" s="188"/>
      <c r="N24" s="188"/>
      <c r="O24" s="188"/>
      <c r="P24" s="188"/>
      <c r="Q24" s="188"/>
      <c r="R24" s="188"/>
      <c r="S24" s="188"/>
    </row>
    <row r="25" spans="1:26" s="30" customFormat="1" ht="62" customHeight="1">
      <c r="A25" s="26" t="s">
        <v>161</v>
      </c>
      <c r="B25" s="184" t="s">
        <v>139</v>
      </c>
      <c r="C25" s="186"/>
      <c r="D25" s="189" t="s">
        <v>156</v>
      </c>
      <c r="E25" s="190"/>
      <c r="F25" s="184" t="s">
        <v>135</v>
      </c>
      <c r="G25" s="186"/>
      <c r="H25" s="184" t="s">
        <v>136</v>
      </c>
      <c r="I25" s="186"/>
      <c r="J25" s="184" t="s">
        <v>138</v>
      </c>
      <c r="K25" s="186"/>
      <c r="L25" s="184" t="s">
        <v>137</v>
      </c>
      <c r="M25" s="186"/>
      <c r="N25" s="189" t="s">
        <v>140</v>
      </c>
      <c r="O25" s="190"/>
      <c r="P25" s="189" t="s">
        <v>141</v>
      </c>
      <c r="Q25" s="190"/>
      <c r="R25" s="189" t="s">
        <v>142</v>
      </c>
      <c r="S25" s="190"/>
    </row>
    <row r="26" spans="1:26" s="30" customFormat="1" ht="75">
      <c r="A26" s="17" t="s">
        <v>97</v>
      </c>
      <c r="B26" s="15" t="s">
        <v>157</v>
      </c>
      <c r="C26" s="15" t="s">
        <v>92</v>
      </c>
      <c r="D26" s="15" t="s">
        <v>157</v>
      </c>
      <c r="E26" s="15" t="s">
        <v>92</v>
      </c>
      <c r="F26" s="15" t="s">
        <v>157</v>
      </c>
      <c r="G26" s="15" t="s">
        <v>92</v>
      </c>
      <c r="H26" s="15" t="s">
        <v>157</v>
      </c>
      <c r="I26" s="15" t="s">
        <v>92</v>
      </c>
      <c r="J26" s="15" t="s">
        <v>157</v>
      </c>
      <c r="K26" s="15" t="s">
        <v>92</v>
      </c>
      <c r="L26" s="15" t="s">
        <v>157</v>
      </c>
      <c r="M26" s="15" t="s">
        <v>92</v>
      </c>
      <c r="N26" s="15" t="s">
        <v>157</v>
      </c>
      <c r="O26" s="15" t="s">
        <v>92</v>
      </c>
      <c r="P26" s="15" t="s">
        <v>157</v>
      </c>
      <c r="Q26" s="15" t="s">
        <v>92</v>
      </c>
      <c r="R26" s="15" t="s">
        <v>157</v>
      </c>
      <c r="S26" s="15" t="s">
        <v>92</v>
      </c>
    </row>
    <row r="27" spans="1:26" customFormat="1" ht="15" customHeight="1">
      <c r="A27" s="172" t="s">
        <v>243</v>
      </c>
      <c r="B27" s="173">
        <v>176376</v>
      </c>
      <c r="C27" s="174">
        <v>-0.3869063757899347</v>
      </c>
      <c r="D27" s="173">
        <v>199961</v>
      </c>
      <c r="E27" s="174">
        <v>-0.61932420675488642</v>
      </c>
      <c r="F27" s="173">
        <v>310176</v>
      </c>
      <c r="G27" s="174">
        <v>1.6748533977233528</v>
      </c>
      <c r="H27" s="173">
        <v>49040</v>
      </c>
      <c r="I27" s="174">
        <v>-0.17215300989229887</v>
      </c>
      <c r="J27" s="173">
        <v>87315</v>
      </c>
      <c r="K27" s="174">
        <v>-0.75443999156296138</v>
      </c>
      <c r="L27" s="173">
        <v>86236</v>
      </c>
      <c r="M27" s="174">
        <v>-0.39730929167977075</v>
      </c>
      <c r="N27" s="173"/>
      <c r="O27" s="174"/>
      <c r="P27" s="173">
        <v>1431</v>
      </c>
      <c r="Q27" s="174">
        <v>-0.28162650602409639</v>
      </c>
      <c r="R27" s="173">
        <v>147080</v>
      </c>
      <c r="S27" s="174">
        <v>-0.85258699401949001</v>
      </c>
      <c r="T27" s="175"/>
      <c r="U27" s="175"/>
      <c r="V27" s="175"/>
      <c r="W27" s="175"/>
      <c r="X27" s="175"/>
      <c r="Y27" s="175"/>
      <c r="Z27" s="175"/>
    </row>
    <row r="28" spans="1:26" customFormat="1" ht="15.75" customHeight="1">
      <c r="A28" s="172" t="s">
        <v>244</v>
      </c>
      <c r="B28" s="173">
        <v>174961</v>
      </c>
      <c r="C28" s="174">
        <v>-0.38633860615201149</v>
      </c>
      <c r="D28" s="173">
        <v>199758</v>
      </c>
      <c r="E28" s="174">
        <v>-0.61919522349819278</v>
      </c>
      <c r="F28" s="173">
        <v>310099</v>
      </c>
      <c r="G28" s="174">
        <v>1.6659817567509478</v>
      </c>
      <c r="H28" s="173">
        <v>49024</v>
      </c>
      <c r="I28" s="174">
        <v>-0.17243707692567398</v>
      </c>
      <c r="J28" s="173">
        <v>87235</v>
      </c>
      <c r="K28" s="174">
        <v>-0.75120142602495543</v>
      </c>
      <c r="L28" s="173">
        <v>86151</v>
      </c>
      <c r="M28" s="174">
        <v>-0.39601648929457789</v>
      </c>
      <c r="N28" s="173"/>
      <c r="O28" s="174"/>
      <c r="P28" s="173">
        <v>1380</v>
      </c>
      <c r="Q28" s="174">
        <v>-0.12878787878787878</v>
      </c>
      <c r="R28" s="173">
        <v>98823</v>
      </c>
      <c r="S28" s="174">
        <v>-0.89969784410704656</v>
      </c>
      <c r="T28" s="175"/>
      <c r="U28" s="175"/>
      <c r="V28" s="175"/>
      <c r="W28" s="175"/>
      <c r="X28" s="175"/>
      <c r="Y28" s="175"/>
      <c r="Z28" s="175"/>
    </row>
    <row r="29" spans="1:26" customFormat="1" ht="15.75" customHeight="1">
      <c r="A29" s="172" t="s">
        <v>162</v>
      </c>
      <c r="B29" s="173">
        <v>421</v>
      </c>
      <c r="C29" s="174">
        <v>-0.76241534988713322</v>
      </c>
      <c r="D29" s="173">
        <v>74</v>
      </c>
      <c r="E29" s="174">
        <v>-2.6315789473684209E-2</v>
      </c>
      <c r="F29" s="173">
        <v>26</v>
      </c>
      <c r="G29" s="174">
        <v>-0.84883720930232553</v>
      </c>
      <c r="H29" s="173">
        <v>4</v>
      </c>
      <c r="I29" s="174">
        <v>-0.97101449275362317</v>
      </c>
      <c r="J29" s="173">
        <v>67</v>
      </c>
      <c r="K29" s="174">
        <v>-0.92962184873949583</v>
      </c>
      <c r="L29" s="173">
        <v>21</v>
      </c>
      <c r="M29" s="174">
        <v>-0.94</v>
      </c>
      <c r="N29" s="173"/>
      <c r="O29" s="174"/>
      <c r="P29" s="173">
        <v>20</v>
      </c>
      <c r="Q29" s="174">
        <v>-0.94318181818181823</v>
      </c>
      <c r="R29" s="173">
        <v>9165</v>
      </c>
      <c r="S29" s="174">
        <v>-0.71854558855142336</v>
      </c>
      <c r="T29" s="175"/>
      <c r="U29" s="175"/>
      <c r="V29" s="175"/>
      <c r="W29" s="175"/>
      <c r="X29" s="175"/>
      <c r="Y29" s="175"/>
      <c r="Z29" s="175"/>
    </row>
    <row r="30" spans="1:26" customFormat="1" ht="15.75" customHeight="1">
      <c r="A30" s="172" t="s">
        <v>245</v>
      </c>
      <c r="B30" s="173">
        <v>1152</v>
      </c>
      <c r="C30" s="174">
        <v>0.28715083798882679</v>
      </c>
      <c r="D30" s="173">
        <v>187</v>
      </c>
      <c r="E30" s="174">
        <v>2.3392857142857144</v>
      </c>
      <c r="F30" s="173">
        <v>788</v>
      </c>
      <c r="G30" s="174">
        <v>1.6442953020134228</v>
      </c>
      <c r="H30" s="173">
        <v>42</v>
      </c>
      <c r="I30" s="174">
        <v>-0.7</v>
      </c>
      <c r="J30" s="173">
        <v>301</v>
      </c>
      <c r="K30" s="174">
        <v>-0.52821316614420066</v>
      </c>
      <c r="L30" s="173">
        <v>70</v>
      </c>
      <c r="M30" s="174">
        <v>-0.43089430894308944</v>
      </c>
      <c r="N30" s="173"/>
      <c r="O30" s="174"/>
      <c r="P30" s="173">
        <v>24</v>
      </c>
      <c r="Q30" s="174">
        <v>-0.69230769230769229</v>
      </c>
      <c r="R30" s="173">
        <v>5938</v>
      </c>
      <c r="S30" s="174">
        <v>-0.67095201152609996</v>
      </c>
      <c r="T30" s="175"/>
      <c r="U30" s="175"/>
      <c r="V30" s="175"/>
      <c r="W30" s="175"/>
      <c r="X30" s="175"/>
      <c r="Y30" s="175"/>
      <c r="Z30" s="175"/>
    </row>
    <row r="31" spans="1:26" customFormat="1" ht="15.75" customHeight="1">
      <c r="A31" s="172" t="s">
        <v>164</v>
      </c>
      <c r="B31" s="173">
        <v>545</v>
      </c>
      <c r="C31" s="174">
        <v>-7.6271186440677971E-2</v>
      </c>
      <c r="D31" s="173">
        <v>27</v>
      </c>
      <c r="E31" s="174">
        <v>-0.9</v>
      </c>
      <c r="F31" s="173">
        <v>77</v>
      </c>
      <c r="G31" s="174">
        <v>-0.79189189189189191</v>
      </c>
      <c r="H31" s="173">
        <v>12</v>
      </c>
      <c r="I31" s="174">
        <v>-0.88990825688073394</v>
      </c>
      <c r="J31" s="173">
        <v>66</v>
      </c>
      <c r="K31" s="174">
        <v>-0.91246684350132623</v>
      </c>
      <c r="L31" s="173">
        <v>64</v>
      </c>
      <c r="M31" s="174">
        <v>-0.8871252204585538</v>
      </c>
      <c r="N31" s="173"/>
      <c r="O31" s="174"/>
      <c r="P31" s="173">
        <v>33</v>
      </c>
      <c r="Q31" s="174">
        <v>-0.87777777777777777</v>
      </c>
      <c r="R31" s="173">
        <v>3814</v>
      </c>
      <c r="S31" s="174">
        <v>0.37293016558675307</v>
      </c>
      <c r="T31" s="175"/>
      <c r="U31" s="175"/>
      <c r="V31" s="175"/>
      <c r="W31" s="175"/>
      <c r="X31" s="175"/>
      <c r="Y31" s="175"/>
      <c r="Z31" s="175"/>
    </row>
    <row r="32" spans="1:26" customFormat="1" ht="15.75" customHeight="1">
      <c r="A32" s="172" t="s">
        <v>246</v>
      </c>
      <c r="B32" s="173">
        <v>868</v>
      </c>
      <c r="C32" s="174">
        <v>-0.67527123082678642</v>
      </c>
      <c r="D32" s="173">
        <v>170</v>
      </c>
      <c r="E32" s="174">
        <v>-0.88427501701837985</v>
      </c>
      <c r="F32" s="173">
        <v>17</v>
      </c>
      <c r="G32" s="174">
        <v>-0.91500000000000004</v>
      </c>
      <c r="H32" s="173">
        <v>13</v>
      </c>
      <c r="I32" s="174">
        <v>-0.96187683284457481</v>
      </c>
      <c r="J32" s="173">
        <v>71</v>
      </c>
      <c r="K32" s="174">
        <v>-0.90596026490066228</v>
      </c>
      <c r="L32" s="173">
        <v>39</v>
      </c>
      <c r="M32" s="174">
        <v>-0.92215568862275454</v>
      </c>
      <c r="N32" s="173"/>
      <c r="O32" s="174"/>
      <c r="P32" s="173">
        <v>51</v>
      </c>
      <c r="Q32" s="174">
        <v>-0.88937093275488066</v>
      </c>
      <c r="R32" s="173">
        <v>14254</v>
      </c>
      <c r="S32" s="174">
        <v>-0.39290429745730227</v>
      </c>
      <c r="T32" s="175"/>
      <c r="U32" s="175"/>
      <c r="V32" s="175"/>
      <c r="W32" s="175"/>
      <c r="X32" s="175"/>
      <c r="Y32" s="175"/>
      <c r="Z32" s="175"/>
    </row>
    <row r="33" spans="1:26" customFormat="1" ht="15.75" customHeight="1">
      <c r="A33" s="172" t="s">
        <v>247</v>
      </c>
      <c r="B33" s="173">
        <v>1310</v>
      </c>
      <c r="C33" s="174">
        <v>-0.69724982666974811</v>
      </c>
      <c r="D33" s="173">
        <v>195</v>
      </c>
      <c r="E33" s="174">
        <v>0.12716763005780346</v>
      </c>
      <c r="F33" s="173">
        <v>935</v>
      </c>
      <c r="G33" s="174">
        <v>-0.79138777331548416</v>
      </c>
      <c r="H33" s="173">
        <v>68</v>
      </c>
      <c r="I33" s="174">
        <v>-0.97933758735946519</v>
      </c>
      <c r="J33" s="173">
        <v>335</v>
      </c>
      <c r="K33" s="174">
        <v>-0.9691897360434103</v>
      </c>
      <c r="L33" s="173">
        <v>73</v>
      </c>
      <c r="M33" s="174">
        <v>-0.94759511844938982</v>
      </c>
      <c r="N33" s="173"/>
      <c r="O33" s="174"/>
      <c r="P33" s="173">
        <v>30</v>
      </c>
      <c r="Q33" s="174">
        <v>-0.87755102040816324</v>
      </c>
      <c r="R33" s="173">
        <v>9441</v>
      </c>
      <c r="S33" s="174">
        <v>-0.64967160191472784</v>
      </c>
      <c r="T33" s="175"/>
      <c r="U33" s="175"/>
      <c r="V33" s="175"/>
      <c r="W33" s="175"/>
      <c r="X33" s="175"/>
      <c r="Y33" s="175"/>
      <c r="Z33" s="175"/>
    </row>
    <row r="34" spans="1:26" customFormat="1" ht="15.75" customHeight="1">
      <c r="A34" s="172" t="s">
        <v>248</v>
      </c>
      <c r="B34" s="173">
        <v>579</v>
      </c>
      <c r="C34" s="174">
        <v>2</v>
      </c>
      <c r="D34" s="173">
        <v>121</v>
      </c>
      <c r="E34" s="174">
        <v>19.166666666666668</v>
      </c>
      <c r="F34" s="173">
        <v>49</v>
      </c>
      <c r="G34" s="174">
        <v>-0.90120967741935487</v>
      </c>
      <c r="H34" s="173">
        <v>29</v>
      </c>
      <c r="I34" s="174">
        <v>-0.93378995433789957</v>
      </c>
      <c r="J34" s="173">
        <v>204</v>
      </c>
      <c r="K34" s="174">
        <v>-0.74876847290640391</v>
      </c>
      <c r="L34" s="173">
        <v>6</v>
      </c>
      <c r="M34" s="174">
        <v>-0.97058823529411764</v>
      </c>
      <c r="N34" s="173"/>
      <c r="O34" s="174"/>
      <c r="P34" s="173">
        <v>10</v>
      </c>
      <c r="Q34" s="174">
        <v>-0.6875</v>
      </c>
      <c r="R34" s="173">
        <v>3393</v>
      </c>
      <c r="S34" s="174" t="e">
        <v>#DIV/0!</v>
      </c>
      <c r="T34" s="175"/>
      <c r="U34" s="175"/>
      <c r="V34" s="175"/>
      <c r="W34" s="175"/>
      <c r="X34" s="175"/>
      <c r="Y34" s="175"/>
      <c r="Z34" s="175"/>
    </row>
    <row r="35" spans="1:26" customFormat="1" ht="15.75" customHeight="1">
      <c r="A35" s="172" t="s">
        <v>249</v>
      </c>
      <c r="B35" s="173">
        <v>1362</v>
      </c>
      <c r="C35" s="174">
        <v>-0.46796874999999999</v>
      </c>
      <c r="D35" s="173">
        <v>242</v>
      </c>
      <c r="E35" s="174">
        <v>0.80597014925373134</v>
      </c>
      <c r="F35" s="173">
        <v>944</v>
      </c>
      <c r="G35" s="174">
        <v>-0.31890331890331891</v>
      </c>
      <c r="H35" s="173">
        <v>45</v>
      </c>
      <c r="I35" s="174">
        <v>-0.93877551020408168</v>
      </c>
      <c r="J35" s="173">
        <v>336</v>
      </c>
      <c r="K35" s="174">
        <v>-0.90804597701149425</v>
      </c>
      <c r="L35" s="173">
        <v>83</v>
      </c>
      <c r="M35" s="174">
        <v>-0.84280303030303028</v>
      </c>
      <c r="N35" s="173"/>
      <c r="O35" s="174"/>
      <c r="P35" s="173">
        <v>34</v>
      </c>
      <c r="Q35" s="174">
        <v>-0.86065573770491799</v>
      </c>
      <c r="R35" s="173">
        <v>9819</v>
      </c>
      <c r="S35" s="174">
        <v>-0.7154737757171834</v>
      </c>
      <c r="T35" s="175"/>
      <c r="U35" s="175"/>
      <c r="V35" s="175"/>
      <c r="W35" s="175"/>
      <c r="X35" s="175"/>
      <c r="Y35" s="175"/>
      <c r="Z35" s="175"/>
    </row>
    <row r="36" spans="1:26" customFormat="1" ht="15.75" customHeight="1">
      <c r="A36" s="172" t="s">
        <v>165</v>
      </c>
      <c r="B36" s="173">
        <v>692</v>
      </c>
      <c r="C36" s="174">
        <v>-0.62472885032537961</v>
      </c>
      <c r="D36" s="173">
        <v>31</v>
      </c>
      <c r="E36" s="174">
        <v>0.55000000000000004</v>
      </c>
      <c r="F36" s="173">
        <v>15</v>
      </c>
      <c r="G36" s="174">
        <v>-0.95114006514657978</v>
      </c>
      <c r="H36" s="173">
        <v>12</v>
      </c>
      <c r="I36" s="174">
        <v>-0.9662921348314607</v>
      </c>
      <c r="J36" s="173">
        <v>53</v>
      </c>
      <c r="K36" s="174">
        <v>-0.96433378196500674</v>
      </c>
      <c r="L36" s="173">
        <v>130</v>
      </c>
      <c r="M36" s="174">
        <v>-0.95801033591731266</v>
      </c>
      <c r="N36" s="173"/>
      <c r="O36" s="174"/>
      <c r="P36" s="173">
        <v>47</v>
      </c>
      <c r="Q36" s="174">
        <v>-0.92431561996779388</v>
      </c>
      <c r="R36" s="173">
        <v>2829</v>
      </c>
      <c r="S36" s="174">
        <v>-0.68472082915412902</v>
      </c>
      <c r="T36" s="175"/>
      <c r="U36" s="175"/>
      <c r="V36" s="175"/>
      <c r="W36" s="175"/>
      <c r="X36" s="175"/>
      <c r="Y36" s="175"/>
      <c r="Z36" s="175"/>
    </row>
    <row r="37" spans="1:26" customFormat="1" ht="15.75" customHeight="1">
      <c r="A37" s="172" t="s">
        <v>166</v>
      </c>
      <c r="B37" s="173">
        <v>603</v>
      </c>
      <c r="C37" s="174">
        <v>0.11666666666666667</v>
      </c>
      <c r="D37" s="173">
        <v>34</v>
      </c>
      <c r="E37" s="174">
        <v>-0.39285714285714285</v>
      </c>
      <c r="F37" s="173">
        <v>25</v>
      </c>
      <c r="G37" s="174">
        <v>-0.86187845303867405</v>
      </c>
      <c r="H37" s="173">
        <v>19</v>
      </c>
      <c r="I37" s="174">
        <v>-0.94571428571428573</v>
      </c>
      <c r="J37" s="173">
        <v>55</v>
      </c>
      <c r="K37" s="174">
        <v>-0.89194499017681728</v>
      </c>
      <c r="L37" s="173">
        <v>42</v>
      </c>
      <c r="M37" s="174">
        <v>-0.91304347826086951</v>
      </c>
      <c r="N37" s="173"/>
      <c r="O37" s="174"/>
      <c r="P37" s="173">
        <v>43</v>
      </c>
      <c r="Q37" s="174">
        <v>-0.85570469798657722</v>
      </c>
      <c r="R37" s="173">
        <v>2525</v>
      </c>
      <c r="S37" s="174">
        <v>-0.71853750975365061</v>
      </c>
      <c r="T37" s="175"/>
      <c r="U37" s="175"/>
      <c r="V37" s="175"/>
      <c r="W37" s="175"/>
      <c r="X37" s="175"/>
      <c r="Y37" s="175"/>
      <c r="Z37" s="175"/>
    </row>
    <row r="38" spans="1:26" customFormat="1" ht="15.75" customHeight="1">
      <c r="A38" s="172" t="s">
        <v>167</v>
      </c>
      <c r="B38" s="173">
        <v>159</v>
      </c>
      <c r="C38" s="174">
        <v>0</v>
      </c>
      <c r="D38" s="173">
        <v>0</v>
      </c>
      <c r="E38" s="174" t="e">
        <v>#DIV/0!</v>
      </c>
      <c r="F38" s="173">
        <v>41</v>
      </c>
      <c r="G38" s="174">
        <v>0</v>
      </c>
      <c r="H38" s="173">
        <v>6</v>
      </c>
      <c r="I38" s="174">
        <v>0</v>
      </c>
      <c r="J38" s="173">
        <v>45</v>
      </c>
      <c r="K38" s="174">
        <v>0</v>
      </c>
      <c r="L38" s="173">
        <v>129</v>
      </c>
      <c r="M38" s="174">
        <v>0</v>
      </c>
      <c r="N38" s="173"/>
      <c r="O38" s="174"/>
      <c r="P38" s="173">
        <v>0</v>
      </c>
      <c r="Q38" s="174" t="e">
        <v>#DIV/0!</v>
      </c>
      <c r="R38" s="173">
        <v>861</v>
      </c>
      <c r="S38" s="174">
        <v>0</v>
      </c>
      <c r="T38" s="175"/>
      <c r="U38" s="175"/>
      <c r="V38" s="175"/>
      <c r="W38" s="175"/>
      <c r="X38" s="175"/>
      <c r="Y38" s="175"/>
      <c r="Z38" s="175"/>
    </row>
    <row r="39" spans="1:26" customFormat="1" ht="15.75" customHeight="1">
      <c r="A39" s="172" t="s">
        <v>168</v>
      </c>
      <c r="B39" s="173"/>
      <c r="C39" s="174"/>
      <c r="D39" s="173"/>
      <c r="E39" s="174"/>
      <c r="F39" s="173"/>
      <c r="G39" s="174"/>
      <c r="H39" s="173"/>
      <c r="I39" s="174"/>
      <c r="J39" s="173"/>
      <c r="K39" s="174"/>
      <c r="L39" s="173"/>
      <c r="M39" s="174"/>
      <c r="N39" s="173"/>
      <c r="O39" s="174"/>
      <c r="P39" s="173"/>
      <c r="Q39" s="174"/>
      <c r="R39" s="173"/>
      <c r="S39" s="174"/>
      <c r="T39" s="175"/>
      <c r="U39" s="175"/>
      <c r="V39" s="175"/>
      <c r="W39" s="175"/>
      <c r="X39" s="175"/>
      <c r="Y39" s="175"/>
      <c r="Z39" s="175"/>
    </row>
    <row r="40" spans="1:26" s="30" customFormat="1">
      <c r="A40" s="172" t="s">
        <v>169</v>
      </c>
      <c r="B40" s="173"/>
      <c r="C40" s="174"/>
      <c r="D40" s="173"/>
      <c r="E40" s="174"/>
      <c r="F40" s="173"/>
      <c r="G40" s="174"/>
      <c r="H40" s="173"/>
      <c r="I40" s="174"/>
      <c r="J40" s="173"/>
      <c r="K40" s="174"/>
      <c r="L40" s="173"/>
      <c r="M40" s="174"/>
      <c r="N40" s="173"/>
      <c r="O40" s="174"/>
      <c r="P40" s="173"/>
      <c r="Q40" s="174"/>
      <c r="R40" s="173"/>
      <c r="S40" s="174"/>
    </row>
    <row r="41" spans="1:26" s="30" customFormat="1">
      <c r="A41" s="74"/>
      <c r="B41" s="36"/>
      <c r="C41" s="36"/>
      <c r="D41" s="36"/>
      <c r="E41" s="36"/>
      <c r="F41" s="36"/>
      <c r="G41" s="36"/>
      <c r="H41" s="36"/>
      <c r="I41" s="36"/>
      <c r="J41" s="36"/>
      <c r="K41" s="36"/>
      <c r="L41" s="36"/>
      <c r="M41" s="36"/>
      <c r="N41" s="36"/>
      <c r="O41" s="36"/>
      <c r="P41" s="36"/>
      <c r="Q41" s="36"/>
      <c r="R41" s="36"/>
      <c r="S41" s="36"/>
    </row>
    <row r="42" spans="1:26" s="30" customFormat="1">
      <c r="A42" s="74"/>
      <c r="B42" s="36"/>
      <c r="C42" s="36"/>
      <c r="D42" s="36"/>
      <c r="E42" s="36"/>
      <c r="F42" s="36"/>
      <c r="G42" s="36"/>
      <c r="H42" s="36"/>
      <c r="I42" s="36"/>
      <c r="J42" s="36"/>
      <c r="K42" s="36"/>
      <c r="L42" s="36"/>
      <c r="M42" s="36"/>
      <c r="N42" s="36"/>
      <c r="O42" s="36"/>
      <c r="P42" s="36"/>
      <c r="Q42" s="36"/>
      <c r="R42" s="36"/>
      <c r="S42" s="36"/>
    </row>
    <row r="43" spans="1:26" s="33" customFormat="1" ht="14">
      <c r="A43" s="32" t="s">
        <v>37</v>
      </c>
    </row>
    <row r="44" spans="1:26">
      <c r="A44" s="16" t="s">
        <v>94</v>
      </c>
      <c r="B44" s="33"/>
      <c r="C44" s="33"/>
      <c r="D44" s="33"/>
      <c r="E44" s="33"/>
      <c r="F44" s="33"/>
      <c r="G44" s="33"/>
    </row>
    <row r="45" spans="1:26">
      <c r="A45" s="16" t="s">
        <v>32</v>
      </c>
      <c r="B45" s="33"/>
      <c r="C45" s="33"/>
      <c r="D45" s="33"/>
      <c r="E45" s="33"/>
      <c r="F45" s="33"/>
      <c r="G45" s="33"/>
    </row>
    <row r="46" spans="1:26">
      <c r="A46" s="16" t="s">
        <v>83</v>
      </c>
      <c r="B46" s="33"/>
      <c r="C46" s="33"/>
      <c r="D46" s="33"/>
      <c r="E46" s="33"/>
      <c r="F46" s="33"/>
      <c r="G46" s="33"/>
    </row>
    <row r="47" spans="1:26">
      <c r="A47" s="16" t="s">
        <v>82</v>
      </c>
      <c r="B47" s="33"/>
      <c r="C47" s="33"/>
      <c r="D47" s="33"/>
      <c r="E47" s="33"/>
      <c r="F47" s="33"/>
      <c r="G47" s="33"/>
    </row>
    <row r="48" spans="1:26">
      <c r="A48" s="16" t="s">
        <v>91</v>
      </c>
      <c r="B48" s="33"/>
      <c r="C48" s="33"/>
      <c r="D48" s="33"/>
      <c r="E48" s="33"/>
      <c r="F48" s="33"/>
      <c r="G48" s="33"/>
    </row>
    <row r="49" spans="1:20">
      <c r="A49" s="16" t="s">
        <v>159</v>
      </c>
      <c r="B49" s="33"/>
      <c r="C49" s="33"/>
      <c r="D49" s="33"/>
      <c r="E49" s="33"/>
      <c r="F49" s="33"/>
      <c r="G49" s="33"/>
    </row>
    <row r="50" spans="1:20">
      <c r="A50" s="70" t="s">
        <v>158</v>
      </c>
      <c r="B50" s="33"/>
      <c r="C50" s="33"/>
      <c r="D50" s="33"/>
      <c r="E50" s="33"/>
      <c r="F50" s="33"/>
      <c r="G50" s="33"/>
    </row>
    <row r="51" spans="1:20">
      <c r="A51" s="16" t="s">
        <v>155</v>
      </c>
    </row>
    <row r="52" spans="1:20">
      <c r="A52" s="67"/>
    </row>
    <row r="53" spans="1:20">
      <c r="A53" s="16"/>
      <c r="B53" s="33"/>
      <c r="C53" s="33"/>
      <c r="D53" s="33"/>
      <c r="E53" s="33"/>
      <c r="F53" s="33"/>
      <c r="G53" s="33"/>
    </row>
    <row r="54" spans="1:20" s="23" customFormat="1" ht="16">
      <c r="A54" s="22" t="s">
        <v>67</v>
      </c>
    </row>
    <row r="55" spans="1:20" ht="30">
      <c r="A55" s="34" t="s">
        <v>26</v>
      </c>
      <c r="B55" s="24" t="s">
        <v>27</v>
      </c>
      <c r="C55" s="24" t="s">
        <v>103</v>
      </c>
      <c r="D55" s="77" t="s">
        <v>173</v>
      </c>
      <c r="J55" s="33"/>
      <c r="K55" s="33"/>
      <c r="L55" s="33"/>
      <c r="M55" s="33"/>
      <c r="N55" s="33"/>
      <c r="O55" s="33"/>
      <c r="P55" s="33"/>
      <c r="Q55" s="33"/>
      <c r="R55" s="33"/>
      <c r="S55" s="33"/>
      <c r="T55" s="25"/>
    </row>
    <row r="56" spans="1:20">
      <c r="A56" s="75">
        <f>A6</f>
        <v>45672</v>
      </c>
      <c r="B56" s="76" t="s">
        <v>5</v>
      </c>
      <c r="C56" s="76" t="s">
        <v>240</v>
      </c>
      <c r="J56" s="33"/>
      <c r="K56" s="33"/>
      <c r="L56" s="33"/>
      <c r="M56" s="33"/>
      <c r="N56" s="33"/>
      <c r="O56" s="33"/>
      <c r="P56" s="33"/>
      <c r="Q56" s="33"/>
      <c r="R56" s="33"/>
    </row>
    <row r="57" spans="1:20" ht="15" customHeight="1">
      <c r="C57" s="184" t="s">
        <v>38</v>
      </c>
      <c r="D57" s="185"/>
      <c r="E57" s="185"/>
      <c r="F57" s="185"/>
      <c r="G57" s="186"/>
      <c r="H57" s="184" t="s">
        <v>88</v>
      </c>
      <c r="I57" s="185"/>
      <c r="J57" s="185"/>
      <c r="K57" s="185"/>
      <c r="L57" s="185"/>
      <c r="M57" s="185"/>
      <c r="N57" s="185"/>
      <c r="O57" s="185"/>
      <c r="P57" s="185"/>
      <c r="Q57" s="33"/>
      <c r="R57" s="33"/>
    </row>
    <row r="58" spans="1:20" ht="75">
      <c r="A58" s="17" t="s">
        <v>39</v>
      </c>
      <c r="B58" s="17" t="s">
        <v>43</v>
      </c>
      <c r="C58" s="15" t="s">
        <v>104</v>
      </c>
      <c r="D58" s="15" t="s">
        <v>105</v>
      </c>
      <c r="E58" s="15" t="s">
        <v>106</v>
      </c>
      <c r="F58" s="15" t="s">
        <v>107</v>
      </c>
      <c r="G58" s="35" t="s">
        <v>108</v>
      </c>
      <c r="H58" s="15" t="s">
        <v>109</v>
      </c>
      <c r="I58" s="15" t="s">
        <v>62</v>
      </c>
      <c r="J58" s="35" t="s">
        <v>110</v>
      </c>
      <c r="K58" s="15" t="s">
        <v>111</v>
      </c>
      <c r="L58" s="15" t="s">
        <v>60</v>
      </c>
      <c r="M58" s="35" t="s">
        <v>112</v>
      </c>
      <c r="N58" s="15" t="s">
        <v>113</v>
      </c>
      <c r="O58" s="15" t="s">
        <v>52</v>
      </c>
      <c r="P58" s="35" t="s">
        <v>114</v>
      </c>
      <c r="Q58" s="33"/>
      <c r="R58" s="33"/>
    </row>
    <row r="59" spans="1:20">
      <c r="A59" s="31"/>
      <c r="B59" s="28" t="s">
        <v>243</v>
      </c>
      <c r="C59" s="31">
        <f>B9</f>
        <v>1057615</v>
      </c>
      <c r="D59" s="191">
        <f>'2(Products)'!E63</f>
        <v>500</v>
      </c>
      <c r="E59" s="31" t="s">
        <v>170</v>
      </c>
      <c r="F59" s="31" t="s">
        <v>170</v>
      </c>
      <c r="G59" s="31" t="s">
        <v>170</v>
      </c>
      <c r="H59" s="31" t="s">
        <v>170</v>
      </c>
      <c r="I59" s="31" t="s">
        <v>170</v>
      </c>
      <c r="J59" s="31" t="s">
        <v>170</v>
      </c>
      <c r="K59" s="31" t="s">
        <v>170</v>
      </c>
      <c r="L59" s="31" t="s">
        <v>170</v>
      </c>
      <c r="M59" s="31" t="s">
        <v>170</v>
      </c>
      <c r="N59" s="31" t="s">
        <v>170</v>
      </c>
      <c r="O59" s="31" t="s">
        <v>170</v>
      </c>
      <c r="P59" s="31" t="s">
        <v>170</v>
      </c>
      <c r="Q59" s="33"/>
      <c r="R59" s="33"/>
    </row>
    <row r="60" spans="1:20">
      <c r="A60" s="31"/>
      <c r="B60" s="28" t="s">
        <v>244</v>
      </c>
      <c r="C60" s="31">
        <f t="shared" ref="C60:C72" si="3">B10</f>
        <v>1007431</v>
      </c>
      <c r="D60" s="192"/>
      <c r="E60" s="31" t="s">
        <v>170</v>
      </c>
      <c r="F60" s="31" t="s">
        <v>170</v>
      </c>
      <c r="G60" s="31" t="s">
        <v>170</v>
      </c>
      <c r="H60" s="31" t="s">
        <v>170</v>
      </c>
      <c r="I60" s="31" t="s">
        <v>170</v>
      </c>
      <c r="J60" s="31" t="s">
        <v>170</v>
      </c>
      <c r="K60" s="31" t="s">
        <v>170</v>
      </c>
      <c r="L60" s="31" t="s">
        <v>170</v>
      </c>
      <c r="M60" s="31" t="s">
        <v>170</v>
      </c>
      <c r="N60" s="31" t="s">
        <v>170</v>
      </c>
      <c r="O60" s="31" t="s">
        <v>170</v>
      </c>
      <c r="P60" s="31" t="s">
        <v>170</v>
      </c>
      <c r="Q60" s="33"/>
      <c r="R60" s="33"/>
    </row>
    <row r="61" spans="1:20">
      <c r="A61" s="31"/>
      <c r="B61" s="28" t="s">
        <v>162</v>
      </c>
      <c r="C61" s="31">
        <f t="shared" si="3"/>
        <v>9798</v>
      </c>
      <c r="D61" s="192"/>
      <c r="E61" s="31" t="s">
        <v>170</v>
      </c>
      <c r="F61" s="31" t="s">
        <v>170</v>
      </c>
      <c r="G61" s="31" t="s">
        <v>170</v>
      </c>
      <c r="H61" s="31" t="s">
        <v>170</v>
      </c>
      <c r="I61" s="31" t="s">
        <v>170</v>
      </c>
      <c r="J61" s="31" t="s">
        <v>170</v>
      </c>
      <c r="K61" s="31" t="s">
        <v>170</v>
      </c>
      <c r="L61" s="31" t="s">
        <v>170</v>
      </c>
      <c r="M61" s="31" t="s">
        <v>170</v>
      </c>
      <c r="N61" s="31" t="s">
        <v>170</v>
      </c>
      <c r="O61" s="31" t="s">
        <v>170</v>
      </c>
      <c r="P61" s="31" t="s">
        <v>170</v>
      </c>
      <c r="Q61" s="33"/>
      <c r="R61" s="33"/>
    </row>
    <row r="62" spans="1:20">
      <c r="A62" s="31"/>
      <c r="B62" s="28" t="s">
        <v>245</v>
      </c>
      <c r="C62" s="31">
        <f t="shared" si="3"/>
        <v>8502</v>
      </c>
      <c r="D62" s="192"/>
      <c r="E62" s="31" t="s">
        <v>170</v>
      </c>
      <c r="F62" s="31" t="s">
        <v>170</v>
      </c>
      <c r="G62" s="31" t="s">
        <v>170</v>
      </c>
      <c r="H62" s="31" t="s">
        <v>170</v>
      </c>
      <c r="I62" s="31" t="s">
        <v>170</v>
      </c>
      <c r="J62" s="31" t="s">
        <v>170</v>
      </c>
      <c r="K62" s="31" t="s">
        <v>170</v>
      </c>
      <c r="L62" s="31" t="s">
        <v>170</v>
      </c>
      <c r="M62" s="31" t="s">
        <v>170</v>
      </c>
      <c r="N62" s="31" t="s">
        <v>170</v>
      </c>
      <c r="O62" s="31" t="s">
        <v>170</v>
      </c>
      <c r="P62" s="31" t="s">
        <v>170</v>
      </c>
      <c r="Q62" s="33"/>
      <c r="R62" s="33"/>
    </row>
    <row r="63" spans="1:20">
      <c r="A63" s="31"/>
      <c r="B63" s="28" t="s">
        <v>164</v>
      </c>
      <c r="C63" s="31">
        <f t="shared" si="3"/>
        <v>4638</v>
      </c>
      <c r="D63" s="192"/>
      <c r="E63" s="31" t="s">
        <v>170</v>
      </c>
      <c r="F63" s="31" t="s">
        <v>170</v>
      </c>
      <c r="G63" s="31" t="s">
        <v>170</v>
      </c>
      <c r="H63" s="31" t="s">
        <v>170</v>
      </c>
      <c r="I63" s="31" t="s">
        <v>170</v>
      </c>
      <c r="J63" s="31" t="s">
        <v>170</v>
      </c>
      <c r="K63" s="31" t="s">
        <v>170</v>
      </c>
      <c r="L63" s="31" t="s">
        <v>170</v>
      </c>
      <c r="M63" s="31" t="s">
        <v>170</v>
      </c>
      <c r="N63" s="31" t="s">
        <v>170</v>
      </c>
      <c r="O63" s="31" t="s">
        <v>170</v>
      </c>
      <c r="P63" s="31" t="s">
        <v>170</v>
      </c>
      <c r="Q63" s="33"/>
      <c r="R63" s="33"/>
    </row>
    <row r="64" spans="1:20">
      <c r="A64" s="31"/>
      <c r="B64" s="28" t="s">
        <v>246</v>
      </c>
      <c r="C64" s="31">
        <f t="shared" si="3"/>
        <v>15483</v>
      </c>
      <c r="D64" s="192"/>
      <c r="E64" s="31" t="s">
        <v>170</v>
      </c>
      <c r="F64" s="31" t="s">
        <v>170</v>
      </c>
      <c r="G64" s="31" t="s">
        <v>170</v>
      </c>
      <c r="H64" s="31" t="s">
        <v>170</v>
      </c>
      <c r="I64" s="31" t="s">
        <v>170</v>
      </c>
      <c r="J64" s="31" t="s">
        <v>170</v>
      </c>
      <c r="K64" s="31" t="s">
        <v>170</v>
      </c>
      <c r="L64" s="31" t="s">
        <v>170</v>
      </c>
      <c r="M64" s="31" t="s">
        <v>170</v>
      </c>
      <c r="N64" s="31" t="s">
        <v>170</v>
      </c>
      <c r="O64" s="31" t="s">
        <v>170</v>
      </c>
      <c r="P64" s="31" t="s">
        <v>170</v>
      </c>
      <c r="Q64" s="33"/>
      <c r="R64" s="33"/>
    </row>
    <row r="65" spans="1:18">
      <c r="A65" s="31"/>
      <c r="B65" s="28" t="s">
        <v>247</v>
      </c>
      <c r="C65" s="31">
        <f t="shared" si="3"/>
        <v>12387</v>
      </c>
      <c r="D65" s="192"/>
      <c r="E65" s="31" t="s">
        <v>170</v>
      </c>
      <c r="F65" s="31" t="s">
        <v>170</v>
      </c>
      <c r="G65" s="31" t="s">
        <v>170</v>
      </c>
      <c r="H65" s="31" t="s">
        <v>170</v>
      </c>
      <c r="I65" s="31" t="s">
        <v>170</v>
      </c>
      <c r="J65" s="31" t="s">
        <v>170</v>
      </c>
      <c r="K65" s="31" t="s">
        <v>170</v>
      </c>
      <c r="L65" s="31" t="s">
        <v>170</v>
      </c>
      <c r="M65" s="31" t="s">
        <v>170</v>
      </c>
      <c r="N65" s="31" t="s">
        <v>170</v>
      </c>
      <c r="O65" s="31" t="s">
        <v>170</v>
      </c>
      <c r="P65" s="31" t="s">
        <v>170</v>
      </c>
      <c r="Q65" s="33"/>
      <c r="R65" s="33"/>
    </row>
    <row r="66" spans="1:18">
      <c r="A66" s="31"/>
      <c r="B66" s="28" t="s">
        <v>248</v>
      </c>
      <c r="C66" s="31">
        <f>B16</f>
        <v>4391</v>
      </c>
      <c r="D66" s="192"/>
      <c r="E66" s="31" t="s">
        <v>170</v>
      </c>
      <c r="F66" s="31" t="s">
        <v>170</v>
      </c>
      <c r="G66" s="31" t="s">
        <v>170</v>
      </c>
      <c r="H66" s="31" t="s">
        <v>170</v>
      </c>
      <c r="I66" s="31" t="s">
        <v>170</v>
      </c>
      <c r="J66" s="31" t="s">
        <v>170</v>
      </c>
      <c r="K66" s="31" t="s">
        <v>170</v>
      </c>
      <c r="L66" s="31" t="s">
        <v>170</v>
      </c>
      <c r="M66" s="31" t="s">
        <v>170</v>
      </c>
      <c r="N66" s="31" t="s">
        <v>170</v>
      </c>
      <c r="O66" s="31" t="s">
        <v>170</v>
      </c>
      <c r="P66" s="31" t="s">
        <v>170</v>
      </c>
      <c r="Q66" s="33"/>
      <c r="R66" s="33"/>
    </row>
    <row r="67" spans="1:18">
      <c r="A67" s="31"/>
      <c r="B67" s="28" t="s">
        <v>249</v>
      </c>
      <c r="C67" s="31">
        <f t="shared" si="3"/>
        <v>12865</v>
      </c>
      <c r="D67" s="192"/>
      <c r="E67" s="31" t="s">
        <v>170</v>
      </c>
      <c r="F67" s="31" t="s">
        <v>170</v>
      </c>
      <c r="G67" s="31" t="s">
        <v>170</v>
      </c>
      <c r="H67" s="31" t="s">
        <v>170</v>
      </c>
      <c r="I67" s="31" t="s">
        <v>170</v>
      </c>
      <c r="J67" s="31" t="s">
        <v>170</v>
      </c>
      <c r="K67" s="31" t="s">
        <v>170</v>
      </c>
      <c r="L67" s="31" t="s">
        <v>170</v>
      </c>
      <c r="M67" s="31" t="s">
        <v>170</v>
      </c>
      <c r="N67" s="31" t="s">
        <v>170</v>
      </c>
      <c r="O67" s="31" t="s">
        <v>170</v>
      </c>
      <c r="P67" s="31" t="s">
        <v>170</v>
      </c>
      <c r="Q67" s="33"/>
      <c r="R67" s="33"/>
    </row>
    <row r="68" spans="1:18">
      <c r="A68" s="31"/>
      <c r="B68" s="28" t="s">
        <v>165</v>
      </c>
      <c r="C68" s="31">
        <f t="shared" si="3"/>
        <v>3809</v>
      </c>
      <c r="D68" s="192"/>
      <c r="E68" s="31" t="s">
        <v>170</v>
      </c>
      <c r="F68" s="31" t="s">
        <v>170</v>
      </c>
      <c r="G68" s="31" t="s">
        <v>170</v>
      </c>
      <c r="H68" s="31" t="s">
        <v>170</v>
      </c>
      <c r="I68" s="31" t="s">
        <v>170</v>
      </c>
      <c r="J68" s="31" t="s">
        <v>170</v>
      </c>
      <c r="K68" s="31" t="s">
        <v>170</v>
      </c>
      <c r="L68" s="31" t="s">
        <v>170</v>
      </c>
      <c r="M68" s="31" t="s">
        <v>170</v>
      </c>
      <c r="N68" s="31" t="s">
        <v>170</v>
      </c>
      <c r="O68" s="31" t="s">
        <v>170</v>
      </c>
      <c r="P68" s="31" t="s">
        <v>170</v>
      </c>
      <c r="Q68" s="33"/>
      <c r="R68" s="33"/>
    </row>
    <row r="69" spans="1:18">
      <c r="A69" s="31"/>
      <c r="B69" s="28" t="s">
        <v>166</v>
      </c>
      <c r="C69" s="31">
        <f t="shared" si="3"/>
        <v>3346</v>
      </c>
      <c r="D69" s="192"/>
      <c r="E69" s="31" t="s">
        <v>170</v>
      </c>
      <c r="F69" s="31" t="s">
        <v>170</v>
      </c>
      <c r="G69" s="31" t="s">
        <v>170</v>
      </c>
      <c r="H69" s="31" t="s">
        <v>170</v>
      </c>
      <c r="I69" s="31" t="s">
        <v>170</v>
      </c>
      <c r="J69" s="31" t="s">
        <v>170</v>
      </c>
      <c r="K69" s="31" t="s">
        <v>170</v>
      </c>
      <c r="L69" s="31" t="s">
        <v>170</v>
      </c>
      <c r="M69" s="31" t="s">
        <v>170</v>
      </c>
      <c r="N69" s="31" t="s">
        <v>170</v>
      </c>
      <c r="O69" s="31" t="s">
        <v>170</v>
      </c>
      <c r="P69" s="31" t="s">
        <v>170</v>
      </c>
      <c r="Q69" s="33"/>
      <c r="R69" s="33"/>
    </row>
    <row r="70" spans="1:18">
      <c r="A70" s="31"/>
      <c r="B70" s="28" t="s">
        <v>167</v>
      </c>
      <c r="C70" s="31">
        <f t="shared" si="3"/>
        <v>1241</v>
      </c>
      <c r="D70" s="192"/>
      <c r="E70" s="31" t="s">
        <v>170</v>
      </c>
      <c r="F70" s="31" t="s">
        <v>170</v>
      </c>
      <c r="G70" s="31" t="s">
        <v>170</v>
      </c>
      <c r="H70" s="31" t="s">
        <v>170</v>
      </c>
      <c r="I70" s="31" t="s">
        <v>170</v>
      </c>
      <c r="J70" s="31" t="s">
        <v>170</v>
      </c>
      <c r="K70" s="31" t="s">
        <v>170</v>
      </c>
      <c r="L70" s="31" t="s">
        <v>170</v>
      </c>
      <c r="M70" s="31" t="s">
        <v>170</v>
      </c>
      <c r="N70" s="31" t="s">
        <v>170</v>
      </c>
      <c r="O70" s="31" t="s">
        <v>170</v>
      </c>
      <c r="P70" s="31" t="s">
        <v>170</v>
      </c>
      <c r="Q70" s="33"/>
      <c r="R70" s="33"/>
    </row>
    <row r="71" spans="1:18">
      <c r="A71" s="31"/>
      <c r="B71" s="28" t="s">
        <v>168</v>
      </c>
      <c r="C71" s="31">
        <f>B21</f>
        <v>0</v>
      </c>
      <c r="D71" s="192"/>
      <c r="E71" s="31" t="s">
        <v>170</v>
      </c>
      <c r="F71" s="31" t="s">
        <v>170</v>
      </c>
      <c r="G71" s="31" t="s">
        <v>170</v>
      </c>
      <c r="H71" s="31" t="s">
        <v>170</v>
      </c>
      <c r="I71" s="31" t="s">
        <v>170</v>
      </c>
      <c r="J71" s="31" t="s">
        <v>170</v>
      </c>
      <c r="K71" s="31" t="s">
        <v>170</v>
      </c>
      <c r="L71" s="31" t="s">
        <v>170</v>
      </c>
      <c r="M71" s="31" t="s">
        <v>170</v>
      </c>
      <c r="N71" s="31" t="s">
        <v>170</v>
      </c>
      <c r="O71" s="31" t="s">
        <v>170</v>
      </c>
      <c r="P71" s="31" t="s">
        <v>170</v>
      </c>
      <c r="Q71" s="33"/>
      <c r="R71" s="33"/>
    </row>
    <row r="72" spans="1:18">
      <c r="A72" s="31"/>
      <c r="B72" s="28" t="s">
        <v>169</v>
      </c>
      <c r="C72" s="31">
        <f t="shared" si="3"/>
        <v>0</v>
      </c>
      <c r="D72" s="193"/>
      <c r="E72" s="31" t="s">
        <v>170</v>
      </c>
      <c r="F72" s="31" t="s">
        <v>170</v>
      </c>
      <c r="G72" s="31" t="s">
        <v>170</v>
      </c>
      <c r="H72" s="31" t="s">
        <v>170</v>
      </c>
      <c r="I72" s="31" t="s">
        <v>170</v>
      </c>
      <c r="J72" s="31" t="s">
        <v>170</v>
      </c>
      <c r="K72" s="31" t="s">
        <v>170</v>
      </c>
      <c r="L72" s="31" t="s">
        <v>170</v>
      </c>
      <c r="M72" s="31" t="s">
        <v>170</v>
      </c>
      <c r="N72" s="31" t="s">
        <v>170</v>
      </c>
      <c r="O72" s="31" t="s">
        <v>170</v>
      </c>
      <c r="P72" s="31" t="s">
        <v>170</v>
      </c>
      <c r="Q72" s="33"/>
      <c r="R72" s="33"/>
    </row>
    <row r="73" spans="1:18">
      <c r="A73" s="36"/>
      <c r="B73" s="36"/>
      <c r="C73" s="36"/>
      <c r="D73" s="105"/>
      <c r="E73" s="104"/>
      <c r="F73" s="36"/>
      <c r="G73" s="36"/>
      <c r="H73" s="36"/>
      <c r="I73" s="36"/>
      <c r="J73" s="36"/>
      <c r="K73" s="36"/>
      <c r="L73" s="36"/>
      <c r="M73" s="36"/>
      <c r="N73" s="36"/>
      <c r="O73" s="36"/>
      <c r="P73" s="36"/>
      <c r="Q73" s="33"/>
      <c r="R73" s="33"/>
    </row>
    <row r="74" spans="1:18">
      <c r="A74" s="16" t="s">
        <v>86</v>
      </c>
      <c r="B74" s="36"/>
      <c r="C74" s="36"/>
      <c r="D74" s="36"/>
      <c r="E74" s="36"/>
      <c r="F74" s="36"/>
      <c r="G74" s="36"/>
      <c r="H74" s="36"/>
      <c r="I74" s="36"/>
      <c r="J74" s="36"/>
      <c r="K74" s="36"/>
      <c r="L74" s="36"/>
      <c r="M74" s="36"/>
      <c r="N74" s="36"/>
      <c r="O74" s="36"/>
      <c r="P74" s="36"/>
      <c r="Q74" s="33"/>
      <c r="R74" s="33"/>
    </row>
    <row r="75" spans="1:18" s="33" customFormat="1" ht="14">
      <c r="A75" s="16" t="s">
        <v>87</v>
      </c>
      <c r="B75" s="16"/>
      <c r="C75" s="16"/>
    </row>
    <row r="76" spans="1:18" s="33" customFormat="1" ht="14">
      <c r="A76" s="16" t="s">
        <v>84</v>
      </c>
      <c r="B76" s="16"/>
      <c r="C76" s="16"/>
    </row>
    <row r="77" spans="1:18" s="33" customFormat="1" ht="14">
      <c r="A77" s="16" t="s">
        <v>85</v>
      </c>
      <c r="B77" s="16"/>
      <c r="C77" s="16"/>
    </row>
    <row r="78" spans="1:18" s="33" customFormat="1" ht="14">
      <c r="A78" s="16"/>
      <c r="B78" s="16"/>
      <c r="C78" s="16"/>
    </row>
    <row r="81" spans="1:9" ht="16">
      <c r="A81" s="22" t="s">
        <v>53</v>
      </c>
      <c r="B81" s="37"/>
      <c r="C81" s="38"/>
    </row>
    <row r="82" spans="1:9" s="20" customFormat="1" ht="103" customHeight="1">
      <c r="A82" s="144" t="s">
        <v>78</v>
      </c>
      <c r="B82" s="183" t="s">
        <v>360</v>
      </c>
      <c r="C82" s="183"/>
      <c r="D82" s="183"/>
      <c r="E82" s="183"/>
      <c r="F82" s="183"/>
      <c r="G82" s="183"/>
      <c r="H82" s="183"/>
      <c r="I82" s="183"/>
    </row>
    <row r="83" spans="1:9" s="20" customFormat="1" ht="124" customHeight="1">
      <c r="A83" s="144" t="s">
        <v>226</v>
      </c>
      <c r="B83" s="183" t="s">
        <v>361</v>
      </c>
      <c r="C83" s="183" t="s">
        <v>241</v>
      </c>
      <c r="D83" s="183"/>
      <c r="E83" s="183"/>
      <c r="F83" s="183"/>
      <c r="G83" s="183"/>
      <c r="H83" s="183"/>
      <c r="I83" s="183"/>
    </row>
    <row r="84" spans="1:9">
      <c r="A84" s="144" t="s">
        <v>75</v>
      </c>
      <c r="B84" s="183" t="s">
        <v>242</v>
      </c>
      <c r="C84" s="183"/>
      <c r="D84" s="183"/>
      <c r="E84" s="183"/>
      <c r="F84" s="183"/>
      <c r="G84" s="183"/>
      <c r="H84" s="183"/>
      <c r="I84" s="183"/>
    </row>
  </sheetData>
  <mergeCells count="16">
    <mergeCell ref="B82:I82"/>
    <mergeCell ref="H57:P57"/>
    <mergeCell ref="B84:I84"/>
    <mergeCell ref="C57:G57"/>
    <mergeCell ref="B24:S24"/>
    <mergeCell ref="B25:C25"/>
    <mergeCell ref="D25:E25"/>
    <mergeCell ref="F25:G25"/>
    <mergeCell ref="H25:I25"/>
    <mergeCell ref="J25:K25"/>
    <mergeCell ref="L25:M25"/>
    <mergeCell ref="N25:O25"/>
    <mergeCell ref="P25:Q25"/>
    <mergeCell ref="R25:S25"/>
    <mergeCell ref="D59:D72"/>
    <mergeCell ref="B83:I83"/>
  </mergeCells>
  <hyperlinks>
    <hyperlink ref="F7" r:id="rId1" xr:uid="{962BB838-7851-EB45-8A9A-34A76379B115}"/>
  </hyperlinks>
  <pageMargins left="0.70866141732283472" right="0.70866141732283472" top="0.74803149606299213" bottom="0.74803149606299213" header="0.31496062992125984" footer="0.31496062992125984"/>
  <pageSetup paperSize="9" scale="65" orientation="landscape" horizontalDpi="4294967293"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94"/>
  <sheetViews>
    <sheetView tabSelected="1" topLeftCell="A44" zoomScale="90" zoomScaleNormal="90" workbookViewId="0">
      <pane xSplit="1" topLeftCell="B1" activePane="topRight" state="frozen"/>
      <selection activeCell="A58" sqref="A58"/>
      <selection pane="topRight" activeCell="F62" sqref="F62:F64"/>
    </sheetView>
  </sheetViews>
  <sheetFormatPr baseColWidth="10" defaultColWidth="8.83203125" defaultRowHeight="15"/>
  <cols>
    <col min="1" max="1" width="27.1640625" style="20" customWidth="1"/>
    <col min="2" max="2" width="116.83203125" style="20" customWidth="1"/>
    <col min="3" max="3" width="17" style="20" customWidth="1"/>
    <col min="4" max="4" width="13.6640625" style="20" customWidth="1"/>
    <col min="5" max="5" width="14.33203125" style="20" customWidth="1"/>
    <col min="6" max="6" width="14.6640625" style="20" bestFit="1" customWidth="1"/>
    <col min="7" max="7" width="12.6640625" style="20" customWidth="1"/>
    <col min="8" max="8" width="15.5" style="20" customWidth="1"/>
    <col min="9" max="9" width="17.83203125" style="20" customWidth="1"/>
    <col min="10" max="10" width="14.5" style="20" customWidth="1"/>
    <col min="11" max="11" width="15.5" style="20" customWidth="1"/>
    <col min="12" max="14" width="15.1640625" style="20" customWidth="1"/>
    <col min="15" max="15" width="14.83203125" style="20" customWidth="1"/>
    <col min="16" max="17" width="15.1640625" style="20" customWidth="1"/>
    <col min="18" max="18" width="16.1640625" style="20" customWidth="1"/>
    <col min="19" max="19" width="17.6640625" style="20" customWidth="1"/>
    <col min="20" max="20" width="14.33203125" style="20" customWidth="1"/>
    <col min="21" max="21" width="17.6640625" style="20" customWidth="1"/>
    <col min="22" max="16384" width="8.83203125" style="20"/>
  </cols>
  <sheetData>
    <row r="1" spans="1:13" ht="16">
      <c r="A1" s="40" t="s">
        <v>68</v>
      </c>
      <c r="B1" s="40"/>
      <c r="C1" s="40"/>
      <c r="D1" s="41"/>
      <c r="E1" s="41"/>
      <c r="F1" s="41"/>
      <c r="G1" s="41"/>
      <c r="H1" s="41"/>
      <c r="I1" s="41"/>
      <c r="J1" s="41"/>
      <c r="K1" s="41"/>
      <c r="L1" s="41"/>
      <c r="M1" s="41"/>
    </row>
    <row r="2" spans="1:13" ht="16">
      <c r="A2" s="9"/>
      <c r="B2" s="40"/>
      <c r="C2" s="40"/>
      <c r="D2" s="41"/>
      <c r="E2" s="41"/>
      <c r="F2" s="41"/>
      <c r="G2" s="41"/>
      <c r="H2" s="41"/>
      <c r="I2" s="41"/>
      <c r="J2" s="41"/>
      <c r="K2" s="41"/>
      <c r="L2" s="41"/>
      <c r="M2" s="41"/>
    </row>
    <row r="3" spans="1:13" s="21" customFormat="1">
      <c r="A3" s="9"/>
    </row>
    <row r="4" spans="1:13" s="23" customFormat="1" ht="16">
      <c r="A4" s="22" t="s">
        <v>69</v>
      </c>
    </row>
    <row r="5" spans="1:13" ht="60">
      <c r="A5" s="24" t="s">
        <v>26</v>
      </c>
      <c r="B5" s="24" t="s">
        <v>27</v>
      </c>
      <c r="C5" s="42" t="s">
        <v>115</v>
      </c>
      <c r="D5" s="42" t="s">
        <v>116</v>
      </c>
      <c r="E5" s="80" t="s">
        <v>179</v>
      </c>
      <c r="F5" s="81" t="s">
        <v>180</v>
      </c>
      <c r="G5" s="10"/>
      <c r="H5" s="10"/>
      <c r="I5" s="10"/>
      <c r="J5" s="10"/>
      <c r="K5" s="10"/>
      <c r="L5" s="10"/>
      <c r="M5" s="10"/>
    </row>
    <row r="6" spans="1:13">
      <c r="A6" s="93">
        <v>45672</v>
      </c>
      <c r="B6" s="78" t="s">
        <v>5</v>
      </c>
      <c r="C6" s="79">
        <f>COUNTIF(C9:C36, "")</f>
        <v>20</v>
      </c>
      <c r="D6" s="79">
        <f>COUNTIF(D9:D36, "externally")</f>
        <v>10</v>
      </c>
      <c r="E6" s="81">
        <v>16</v>
      </c>
      <c r="F6" s="81">
        <v>7</v>
      </c>
      <c r="G6" s="10"/>
      <c r="H6" s="10"/>
      <c r="I6" s="10"/>
      <c r="J6" s="10"/>
      <c r="K6" s="10"/>
      <c r="L6" s="10"/>
      <c r="M6" s="10"/>
    </row>
    <row r="7" spans="1:13">
      <c r="A7" s="10"/>
      <c r="B7" s="10"/>
      <c r="C7" s="10"/>
      <c r="D7" s="10"/>
      <c r="E7" s="10"/>
      <c r="F7" s="10"/>
      <c r="G7" s="10"/>
    </row>
    <row r="8" spans="1:13" ht="80">
      <c r="A8" s="17" t="s">
        <v>97</v>
      </c>
      <c r="B8" s="43" t="s">
        <v>45</v>
      </c>
      <c r="C8" s="43" t="s">
        <v>44</v>
      </c>
      <c r="D8" s="43" t="s">
        <v>64</v>
      </c>
      <c r="E8" s="44" t="s">
        <v>80</v>
      </c>
      <c r="F8" s="44" t="s">
        <v>81</v>
      </c>
      <c r="G8" s="27" t="s">
        <v>117</v>
      </c>
      <c r="H8" s="27" t="s">
        <v>118</v>
      </c>
      <c r="I8" s="155" t="s">
        <v>181</v>
      </c>
    </row>
    <row r="9" spans="1:13">
      <c r="A9" s="82" t="s">
        <v>260</v>
      </c>
      <c r="B9" s="82" t="s">
        <v>261</v>
      </c>
      <c r="C9" s="154" t="s">
        <v>262</v>
      </c>
      <c r="D9" s="45" t="s">
        <v>236</v>
      </c>
      <c r="E9" s="83"/>
      <c r="F9" s="83"/>
      <c r="G9" s="84"/>
      <c r="H9" s="157"/>
    </row>
    <row r="10" spans="1:13">
      <c r="A10" s="82" t="s">
        <v>263</v>
      </c>
      <c r="B10" s="82" t="s">
        <v>264</v>
      </c>
      <c r="C10" s="154"/>
      <c r="D10" s="45" t="s">
        <v>235</v>
      </c>
      <c r="E10" s="83"/>
      <c r="F10" s="83"/>
      <c r="G10" s="84"/>
      <c r="H10" s="157"/>
    </row>
    <row r="11" spans="1:13" ht="30">
      <c r="A11" s="82" t="s">
        <v>265</v>
      </c>
      <c r="B11" s="82" t="s">
        <v>266</v>
      </c>
      <c r="C11" s="154" t="s">
        <v>262</v>
      </c>
      <c r="D11" s="45" t="s">
        <v>236</v>
      </c>
      <c r="E11" s="83"/>
      <c r="F11" s="83"/>
      <c r="G11" s="84"/>
      <c r="H11" s="157"/>
    </row>
    <row r="12" spans="1:13" ht="30">
      <c r="A12" s="82" t="s">
        <v>164</v>
      </c>
      <c r="B12" s="82" t="s">
        <v>269</v>
      </c>
      <c r="C12" s="154"/>
      <c r="D12" s="45" t="s">
        <v>236</v>
      </c>
      <c r="E12" s="83"/>
      <c r="F12" s="83"/>
      <c r="G12" s="84"/>
      <c r="H12" s="157">
        <f>((I12/1000)/1000)/1000</f>
        <v>7.0699719000000008E-2</v>
      </c>
      <c r="I12" s="156">
        <v>70699719</v>
      </c>
    </row>
    <row r="13" spans="1:13">
      <c r="A13" s="82" t="s">
        <v>164</v>
      </c>
      <c r="B13" s="82" t="s">
        <v>233</v>
      </c>
      <c r="C13" s="154"/>
      <c r="D13" s="45" t="s">
        <v>236</v>
      </c>
      <c r="E13" s="83"/>
      <c r="F13" s="83"/>
      <c r="G13" s="84"/>
      <c r="H13" s="157">
        <f t="shared" ref="H13:H35" si="0">((I13/1000)/1000)/1000</f>
        <v>1.6764251000000001E-2</v>
      </c>
      <c r="I13" s="156">
        <v>16764251</v>
      </c>
    </row>
    <row r="14" spans="1:13">
      <c r="A14" s="82" t="s">
        <v>164</v>
      </c>
      <c r="B14" s="82" t="s">
        <v>270</v>
      </c>
      <c r="C14" s="154"/>
      <c r="D14" s="45" t="s">
        <v>236</v>
      </c>
      <c r="E14" s="83"/>
      <c r="F14" s="83"/>
      <c r="G14" s="84"/>
      <c r="H14" s="157"/>
      <c r="I14" s="156"/>
    </row>
    <row r="15" spans="1:13">
      <c r="A15" s="82" t="s">
        <v>164</v>
      </c>
      <c r="B15" s="82" t="s">
        <v>267</v>
      </c>
      <c r="C15" s="154" t="s">
        <v>262</v>
      </c>
      <c r="D15" s="45" t="s">
        <v>236</v>
      </c>
      <c r="E15" s="83"/>
      <c r="F15" s="83"/>
      <c r="G15" s="84"/>
      <c r="H15" s="157"/>
      <c r="I15" s="156"/>
    </row>
    <row r="16" spans="1:13">
      <c r="A16" s="82" t="s">
        <v>164</v>
      </c>
      <c r="B16" s="82" t="s">
        <v>268</v>
      </c>
      <c r="C16" s="154" t="s">
        <v>262</v>
      </c>
      <c r="D16" s="45" t="s">
        <v>236</v>
      </c>
      <c r="E16" s="83"/>
      <c r="F16" s="83"/>
      <c r="G16" s="84"/>
      <c r="H16" s="157"/>
      <c r="I16" s="156"/>
    </row>
    <row r="17" spans="1:9" ht="30">
      <c r="A17" s="82" t="s">
        <v>164</v>
      </c>
      <c r="B17" s="82" t="s">
        <v>276</v>
      </c>
      <c r="C17" s="154"/>
      <c r="D17" s="45" t="s">
        <v>235</v>
      </c>
      <c r="E17" s="83"/>
      <c r="F17" s="83"/>
      <c r="G17" s="84"/>
      <c r="H17" s="157"/>
      <c r="I17" s="156"/>
    </row>
    <row r="18" spans="1:9">
      <c r="A18" s="82" t="s">
        <v>163</v>
      </c>
      <c r="B18" s="82" t="s">
        <v>176</v>
      </c>
      <c r="C18" s="154"/>
      <c r="D18" s="45" t="s">
        <v>236</v>
      </c>
      <c r="E18" s="83"/>
      <c r="F18" s="83"/>
      <c r="G18" s="84"/>
      <c r="H18" s="157">
        <f>((I18/1000)/1000)/1000</f>
        <v>12.807409438999999</v>
      </c>
      <c r="I18" s="156">
        <f>105846359*11*11</f>
        <v>12807409439</v>
      </c>
    </row>
    <row r="19" spans="1:9">
      <c r="A19" s="82" t="s">
        <v>163</v>
      </c>
      <c r="B19" s="82" t="s">
        <v>177</v>
      </c>
      <c r="C19" s="154"/>
      <c r="D19" s="45" t="s">
        <v>236</v>
      </c>
      <c r="E19" s="83"/>
      <c r="F19" s="83"/>
      <c r="G19" s="84"/>
      <c r="H19" s="157">
        <f>((I19/1000)/1000)/1000</f>
        <v>40.952068124</v>
      </c>
      <c r="I19" s="156">
        <f>338446844*11*11</f>
        <v>40952068124</v>
      </c>
    </row>
    <row r="20" spans="1:9">
      <c r="A20" s="82" t="s">
        <v>163</v>
      </c>
      <c r="B20" s="82" t="s">
        <v>178</v>
      </c>
      <c r="C20" s="154"/>
      <c r="D20" s="45" t="s">
        <v>236</v>
      </c>
      <c r="E20" s="83"/>
      <c r="F20" s="83"/>
      <c r="G20" s="84"/>
      <c r="H20" s="157">
        <f>((I20/1000)/1000)/1000</f>
        <v>37.137277103999999</v>
      </c>
      <c r="I20" s="156">
        <f>334570064*111</f>
        <v>37137277104</v>
      </c>
    </row>
    <row r="21" spans="1:9">
      <c r="A21" s="82" t="s">
        <v>196</v>
      </c>
      <c r="B21" s="82" t="s">
        <v>271</v>
      </c>
      <c r="C21" s="154"/>
      <c r="D21" s="45" t="s">
        <v>235</v>
      </c>
      <c r="E21" s="83"/>
      <c r="F21" s="83"/>
      <c r="G21" s="84"/>
      <c r="H21" s="157">
        <f t="shared" si="0"/>
        <v>1.9814255989999998</v>
      </c>
      <c r="I21" s="156">
        <v>1981425599</v>
      </c>
    </row>
    <row r="22" spans="1:9">
      <c r="A22" s="82" t="s">
        <v>196</v>
      </c>
      <c r="B22" s="82" t="s">
        <v>272</v>
      </c>
      <c r="C22" s="154"/>
      <c r="D22" s="45" t="s">
        <v>235</v>
      </c>
      <c r="E22" s="83"/>
      <c r="F22" s="83"/>
      <c r="G22" s="84"/>
      <c r="H22" s="157">
        <f t="shared" si="0"/>
        <v>1.1322863990000001</v>
      </c>
      <c r="I22" s="156">
        <v>1132286399</v>
      </c>
    </row>
    <row r="23" spans="1:9">
      <c r="A23" s="82" t="s">
        <v>196</v>
      </c>
      <c r="B23" s="82" t="s">
        <v>174</v>
      </c>
      <c r="C23" s="154"/>
      <c r="D23" s="45" t="s">
        <v>236</v>
      </c>
      <c r="E23" s="83"/>
      <c r="F23" s="83"/>
      <c r="G23" s="84"/>
      <c r="H23" s="157">
        <f t="shared" si="0"/>
        <v>9.4207335000000003E-2</v>
      </c>
      <c r="I23" s="156">
        <v>94207335</v>
      </c>
    </row>
    <row r="24" spans="1:9">
      <c r="A24" s="82" t="s">
        <v>196</v>
      </c>
      <c r="B24" s="82" t="s">
        <v>275</v>
      </c>
      <c r="C24" s="154"/>
      <c r="D24" s="45" t="s">
        <v>235</v>
      </c>
      <c r="E24" s="83"/>
      <c r="F24" s="83"/>
      <c r="G24" s="84"/>
      <c r="H24" s="157">
        <f>((I24/1000)/1000)/1000</f>
        <v>61.059838560000003</v>
      </c>
      <c r="I24" s="156">
        <f>16683016*366*10</f>
        <v>61059838560</v>
      </c>
    </row>
    <row r="25" spans="1:9">
      <c r="A25" s="82" t="s">
        <v>196</v>
      </c>
      <c r="B25" s="82" t="s">
        <v>197</v>
      </c>
      <c r="C25" s="154"/>
      <c r="D25" s="45" t="s">
        <v>236</v>
      </c>
      <c r="E25" s="83"/>
      <c r="F25" s="83"/>
      <c r="G25" s="84"/>
      <c r="H25" s="157">
        <f>((I25/1000)/1000)/1000</f>
        <v>417.60630304799997</v>
      </c>
      <c r="I25" s="156">
        <f>103727348*366*11</f>
        <v>417606303048</v>
      </c>
    </row>
    <row r="26" spans="1:9" ht="45">
      <c r="A26" s="82" t="s">
        <v>196</v>
      </c>
      <c r="B26" s="82" t="s">
        <v>234</v>
      </c>
      <c r="C26" s="154" t="s">
        <v>273</v>
      </c>
      <c r="D26" s="45" t="s">
        <v>235</v>
      </c>
      <c r="E26" s="83"/>
      <c r="F26" s="83"/>
      <c r="G26" s="84"/>
      <c r="H26" s="157">
        <f>((I26/1000)/1000)/1000</f>
        <v>2.2138542960000001</v>
      </c>
      <c r="I26" s="156">
        <f>12*184487858</f>
        <v>2213854296</v>
      </c>
    </row>
    <row r="27" spans="1:9" ht="30">
      <c r="A27" s="82" t="s">
        <v>195</v>
      </c>
      <c r="B27" s="82" t="s">
        <v>252</v>
      </c>
      <c r="C27" s="154"/>
      <c r="D27" s="45" t="s">
        <v>235</v>
      </c>
      <c r="E27" s="83"/>
      <c r="F27" s="83"/>
      <c r="G27" s="84"/>
      <c r="H27" s="157">
        <f t="shared" si="0"/>
        <v>1.9814255989999998</v>
      </c>
      <c r="I27" s="156">
        <v>1981425599</v>
      </c>
    </row>
    <row r="28" spans="1:9">
      <c r="A28" s="82" t="s">
        <v>195</v>
      </c>
      <c r="B28" s="82" t="s">
        <v>274</v>
      </c>
      <c r="C28" s="154"/>
      <c r="D28" s="45" t="s">
        <v>235</v>
      </c>
      <c r="E28" s="83"/>
      <c r="F28" s="83"/>
      <c r="G28" s="84"/>
      <c r="H28" s="157">
        <f t="shared" si="0"/>
        <v>1.1322863990000001</v>
      </c>
      <c r="I28" s="156">
        <v>1132286399</v>
      </c>
    </row>
    <row r="29" spans="1:9">
      <c r="A29" s="82" t="s">
        <v>195</v>
      </c>
      <c r="B29" s="82" t="s">
        <v>175</v>
      </c>
      <c r="C29" s="154"/>
      <c r="D29" s="45" t="s">
        <v>236</v>
      </c>
      <c r="E29" s="83"/>
      <c r="F29" s="83"/>
      <c r="G29" s="84"/>
      <c r="H29" s="157">
        <f t="shared" si="0"/>
        <v>9.4207335000000003E-2</v>
      </c>
      <c r="I29" s="156">
        <v>94207335</v>
      </c>
    </row>
    <row r="30" spans="1:9">
      <c r="A30" s="82" t="s">
        <v>195</v>
      </c>
      <c r="B30" s="82" t="s">
        <v>271</v>
      </c>
      <c r="C30" s="154"/>
      <c r="D30" s="45" t="s">
        <v>235</v>
      </c>
      <c r="E30" s="83"/>
      <c r="F30" s="83"/>
      <c r="G30" s="84"/>
      <c r="H30" s="157">
        <f>((I30/1000)/1000)/1000</f>
        <v>0</v>
      </c>
      <c r="I30" s="156"/>
    </row>
    <row r="31" spans="1:9">
      <c r="A31" s="82" t="s">
        <v>194</v>
      </c>
      <c r="B31" s="82" t="s">
        <v>237</v>
      </c>
      <c r="C31" s="154"/>
      <c r="D31" s="45" t="s">
        <v>236</v>
      </c>
      <c r="E31" s="83"/>
      <c r="F31" s="83"/>
      <c r="G31" s="84"/>
      <c r="H31" s="157">
        <f>((I31/1000)/1000)/1000</f>
        <v>0</v>
      </c>
      <c r="I31" s="156"/>
    </row>
    <row r="32" spans="1:9">
      <c r="A32" s="82" t="s">
        <v>194</v>
      </c>
      <c r="B32" s="82" t="s">
        <v>238</v>
      </c>
      <c r="C32" s="154"/>
      <c r="D32" s="45" t="s">
        <v>236</v>
      </c>
      <c r="E32" s="83"/>
      <c r="F32" s="83"/>
      <c r="G32" s="84"/>
      <c r="H32" s="157">
        <f>((I32/1000)/1000)/1000</f>
        <v>0</v>
      </c>
      <c r="I32" s="156"/>
    </row>
    <row r="33" spans="1:19">
      <c r="A33" s="82" t="s">
        <v>194</v>
      </c>
      <c r="B33" s="82" t="s">
        <v>362</v>
      </c>
      <c r="C33" s="154" t="s">
        <v>363</v>
      </c>
      <c r="D33" s="45" t="s">
        <v>235</v>
      </c>
      <c r="E33" s="83"/>
      <c r="F33" s="83"/>
      <c r="G33" s="84"/>
      <c r="H33" s="157"/>
      <c r="I33" s="156"/>
    </row>
    <row r="34" spans="1:19">
      <c r="A34" s="82" t="s">
        <v>165</v>
      </c>
      <c r="B34" s="82" t="s">
        <v>277</v>
      </c>
      <c r="C34" s="154" t="s">
        <v>262</v>
      </c>
      <c r="D34" s="45" t="s">
        <v>236</v>
      </c>
      <c r="E34" s="83"/>
      <c r="F34" s="83"/>
      <c r="G34" s="84"/>
      <c r="H34" s="157">
        <f t="shared" si="0"/>
        <v>0</v>
      </c>
      <c r="I34" s="156"/>
    </row>
    <row r="35" spans="1:19">
      <c r="A35" s="82" t="s">
        <v>279</v>
      </c>
      <c r="B35" s="82" t="s">
        <v>278</v>
      </c>
      <c r="C35" s="154" t="s">
        <v>262</v>
      </c>
      <c r="D35" s="45" t="s">
        <v>236</v>
      </c>
      <c r="E35" s="83"/>
      <c r="F35" s="83"/>
      <c r="G35" s="84"/>
      <c r="H35" s="157">
        <f t="shared" si="0"/>
        <v>0</v>
      </c>
      <c r="I35" s="156"/>
    </row>
    <row r="36" spans="1:19">
      <c r="A36" s="82"/>
      <c r="B36" s="82"/>
      <c r="C36" s="154"/>
      <c r="D36" s="45"/>
      <c r="E36" s="83"/>
      <c r="F36" s="83"/>
      <c r="G36" s="84"/>
      <c r="H36" s="157">
        <f>((I36/1000)/1000)/1000</f>
        <v>0</v>
      </c>
    </row>
    <row r="39" spans="1:19" s="30" customFormat="1"/>
    <row r="40" spans="1:19" s="30" customFormat="1" ht="16">
      <c r="A40" s="24" t="s">
        <v>154</v>
      </c>
      <c r="B40" s="187" t="s">
        <v>98</v>
      </c>
      <c r="C40" s="188"/>
      <c r="D40" s="188"/>
      <c r="E40" s="188"/>
      <c r="F40" s="188"/>
      <c r="G40" s="188"/>
      <c r="H40" s="188"/>
      <c r="I40" s="188"/>
      <c r="J40" s="188"/>
      <c r="K40" s="188"/>
      <c r="L40" s="188"/>
      <c r="M40" s="188"/>
      <c r="N40" s="188"/>
      <c r="O40" s="188"/>
      <c r="P40" s="188"/>
      <c r="Q40" s="188"/>
      <c r="R40" s="188"/>
      <c r="S40" s="188"/>
    </row>
    <row r="41" spans="1:19" s="30" customFormat="1" ht="30">
      <c r="A41" s="26" t="s">
        <v>182</v>
      </c>
      <c r="B41" s="184" t="s">
        <v>139</v>
      </c>
      <c r="C41" s="186"/>
      <c r="D41" s="189" t="s">
        <v>156</v>
      </c>
      <c r="E41" s="190"/>
      <c r="F41" s="184" t="s">
        <v>135</v>
      </c>
      <c r="G41" s="186"/>
      <c r="H41" s="184" t="s">
        <v>136</v>
      </c>
      <c r="I41" s="186"/>
      <c r="J41" s="184" t="s">
        <v>138</v>
      </c>
      <c r="K41" s="186"/>
      <c r="L41" s="184" t="s">
        <v>137</v>
      </c>
      <c r="M41" s="186"/>
      <c r="N41" s="189" t="s">
        <v>140</v>
      </c>
      <c r="O41" s="190"/>
      <c r="P41" s="189" t="s">
        <v>141</v>
      </c>
      <c r="Q41" s="190"/>
      <c r="R41" s="189" t="s">
        <v>142</v>
      </c>
      <c r="S41" s="190"/>
    </row>
    <row r="42" spans="1:19" s="30" customFormat="1" ht="75">
      <c r="A42" s="17" t="s">
        <v>97</v>
      </c>
      <c r="B42" s="15" t="s">
        <v>157</v>
      </c>
      <c r="C42" s="15" t="s">
        <v>92</v>
      </c>
      <c r="D42" s="15" t="s">
        <v>157</v>
      </c>
      <c r="E42" s="15" t="s">
        <v>92</v>
      </c>
      <c r="F42" s="15" t="s">
        <v>157</v>
      </c>
      <c r="G42" s="15" t="s">
        <v>92</v>
      </c>
      <c r="H42" s="15" t="s">
        <v>157</v>
      </c>
      <c r="I42" s="15" t="s">
        <v>92</v>
      </c>
      <c r="J42" s="15" t="s">
        <v>157</v>
      </c>
      <c r="K42" s="15" t="s">
        <v>92</v>
      </c>
      <c r="L42" s="15" t="s">
        <v>157</v>
      </c>
      <c r="M42" s="15" t="s">
        <v>92</v>
      </c>
      <c r="N42" s="15" t="s">
        <v>157</v>
      </c>
      <c r="O42" s="15" t="s">
        <v>92</v>
      </c>
      <c r="P42" s="15" t="s">
        <v>157</v>
      </c>
      <c r="Q42" s="15" t="s">
        <v>92</v>
      </c>
      <c r="R42" s="15" t="s">
        <v>157</v>
      </c>
      <c r="S42" s="15" t="s">
        <v>92</v>
      </c>
    </row>
    <row r="43" spans="1:19" s="30" customFormat="1">
      <c r="A43" s="28" t="s">
        <v>228</v>
      </c>
      <c r="B43" s="31"/>
      <c r="C43" s="31"/>
      <c r="D43" s="31"/>
      <c r="E43" s="31"/>
      <c r="F43" s="31"/>
      <c r="G43" s="31"/>
      <c r="H43" s="31"/>
      <c r="I43" s="31"/>
      <c r="J43" s="31"/>
      <c r="K43" s="31"/>
      <c r="L43" s="31"/>
      <c r="M43" s="31"/>
      <c r="N43" s="31"/>
      <c r="O43" s="31"/>
      <c r="P43" s="31"/>
      <c r="Q43" s="31"/>
      <c r="R43" s="31"/>
      <c r="S43" s="31"/>
    </row>
    <row r="44" spans="1:19" s="30" customFormat="1">
      <c r="A44" s="28"/>
      <c r="B44" s="31"/>
      <c r="C44" s="31"/>
      <c r="D44" s="31"/>
      <c r="E44" s="31"/>
      <c r="F44" s="31"/>
      <c r="G44" s="31"/>
      <c r="H44" s="31"/>
      <c r="I44" s="31"/>
      <c r="J44" s="31"/>
      <c r="K44" s="31"/>
      <c r="L44" s="31"/>
      <c r="M44" s="31"/>
      <c r="N44" s="31"/>
      <c r="O44" s="31"/>
      <c r="P44" s="31"/>
      <c r="Q44" s="31"/>
      <c r="R44" s="31"/>
      <c r="S44" s="31"/>
    </row>
    <row r="45" spans="1:19" s="30" customFormat="1">
      <c r="A45" s="28"/>
      <c r="B45" s="31"/>
      <c r="C45" s="31"/>
      <c r="D45" s="31"/>
      <c r="E45" s="31"/>
      <c r="F45" s="31"/>
      <c r="G45" s="31"/>
      <c r="H45" s="31"/>
      <c r="I45" s="31"/>
      <c r="J45" s="31"/>
      <c r="K45" s="31"/>
      <c r="L45" s="31"/>
      <c r="M45" s="31"/>
      <c r="N45" s="31"/>
      <c r="O45" s="31"/>
      <c r="P45" s="31"/>
      <c r="Q45" s="31"/>
      <c r="R45" s="31"/>
      <c r="S45" s="31"/>
    </row>
    <row r="46" spans="1:19" s="30" customFormat="1">
      <c r="A46" s="85"/>
      <c r="B46" s="36"/>
      <c r="C46" s="36"/>
      <c r="D46" s="36"/>
      <c r="E46" s="36"/>
      <c r="F46" s="36"/>
      <c r="G46" s="36"/>
      <c r="H46" s="36"/>
      <c r="I46" s="36"/>
      <c r="J46" s="36"/>
      <c r="K46" s="36"/>
      <c r="L46" s="36"/>
      <c r="M46" s="36"/>
      <c r="N46" s="36"/>
      <c r="O46" s="36"/>
      <c r="P46" s="36"/>
      <c r="Q46" s="36"/>
      <c r="R46" s="36"/>
      <c r="S46" s="36"/>
    </row>
    <row r="47" spans="1:19">
      <c r="A47" s="46" t="s">
        <v>63</v>
      </c>
      <c r="B47" s="46"/>
      <c r="C47" s="46"/>
      <c r="D47" s="47"/>
      <c r="E47" s="47"/>
      <c r="F47" s="47"/>
      <c r="G47" s="47"/>
      <c r="H47" s="47"/>
      <c r="I47" s="47"/>
      <c r="J47" s="47"/>
      <c r="K47" s="47"/>
      <c r="L47" s="47"/>
      <c r="M47" s="47"/>
    </row>
    <row r="48" spans="1:19">
      <c r="A48" s="46" t="s">
        <v>32</v>
      </c>
      <c r="B48" s="46"/>
      <c r="C48" s="46"/>
      <c r="D48" s="47"/>
      <c r="E48" s="47"/>
      <c r="F48" s="47"/>
      <c r="G48" s="47"/>
      <c r="H48" s="47"/>
      <c r="I48" s="47"/>
      <c r="J48" s="47"/>
      <c r="K48" s="47"/>
      <c r="L48" s="47"/>
      <c r="M48" s="47"/>
    </row>
    <row r="49" spans="1:20">
      <c r="A49" s="16" t="s">
        <v>83</v>
      </c>
      <c r="B49" s="46"/>
      <c r="C49" s="46"/>
      <c r="D49" s="47"/>
      <c r="E49" s="47"/>
      <c r="F49" s="47"/>
      <c r="G49" s="47"/>
      <c r="H49" s="47"/>
      <c r="I49" s="47"/>
      <c r="J49" s="47"/>
      <c r="K49" s="47"/>
      <c r="L49" s="47"/>
      <c r="M49" s="47"/>
    </row>
    <row r="50" spans="1:20">
      <c r="A50" s="16" t="s">
        <v>82</v>
      </c>
    </row>
    <row r="51" spans="1:20" s="19" customFormat="1">
      <c r="A51" s="46" t="s">
        <v>79</v>
      </c>
      <c r="B51" s="33"/>
      <c r="C51" s="33"/>
      <c r="D51" s="33"/>
    </row>
    <row r="52" spans="1:20">
      <c r="A52" s="16" t="s">
        <v>160</v>
      </c>
      <c r="B52" s="46"/>
      <c r="C52" s="46"/>
      <c r="D52" s="47"/>
      <c r="E52" s="47"/>
      <c r="F52" s="47"/>
      <c r="G52" s="47"/>
      <c r="H52" s="47"/>
      <c r="I52" s="47"/>
      <c r="J52" s="47"/>
      <c r="K52" s="47"/>
      <c r="L52" s="47"/>
      <c r="M52" s="47"/>
    </row>
    <row r="53" spans="1:20">
      <c r="A53" s="70" t="s">
        <v>158</v>
      </c>
      <c r="B53" s="46"/>
      <c r="C53" s="46"/>
      <c r="D53" s="47"/>
      <c r="E53" s="47"/>
      <c r="F53" s="47"/>
      <c r="G53" s="47"/>
      <c r="H53" s="47"/>
      <c r="I53" s="47"/>
      <c r="J53" s="47"/>
      <c r="K53" s="47"/>
      <c r="L53" s="47"/>
      <c r="M53" s="47"/>
    </row>
    <row r="54" spans="1:20">
      <c r="A54" s="16" t="s">
        <v>155</v>
      </c>
    </row>
    <row r="55" spans="1:20">
      <c r="A55" s="16"/>
    </row>
    <row r="57" spans="1:20" s="48" customFormat="1" ht="16">
      <c r="A57" s="22" t="s">
        <v>70</v>
      </c>
    </row>
    <row r="58" spans="1:20" ht="30">
      <c r="A58" s="34" t="s">
        <v>26</v>
      </c>
      <c r="B58" s="24" t="s">
        <v>27</v>
      </c>
      <c r="C58" s="24" t="s">
        <v>103</v>
      </c>
      <c r="D58" s="47"/>
      <c r="E58" s="47"/>
      <c r="F58" s="47"/>
      <c r="G58" s="47"/>
      <c r="H58" s="47"/>
      <c r="I58" s="47"/>
      <c r="J58" s="47"/>
      <c r="K58" s="10"/>
      <c r="L58" s="10"/>
      <c r="M58" s="41"/>
    </row>
    <row r="59" spans="1:20">
      <c r="A59" s="93">
        <f>A6</f>
        <v>45672</v>
      </c>
      <c r="B59" s="86" t="s">
        <v>5</v>
      </c>
      <c r="C59" s="76" t="s">
        <v>183</v>
      </c>
      <c r="D59" s="47"/>
      <c r="E59" s="47"/>
      <c r="F59" s="47"/>
      <c r="G59" s="47"/>
      <c r="H59" s="47"/>
      <c r="I59" s="47"/>
      <c r="J59" s="41"/>
      <c r="K59" s="41"/>
      <c r="M59" s="41"/>
    </row>
    <row r="60" spans="1:20" ht="30">
      <c r="D60" s="50" t="s">
        <v>40</v>
      </c>
      <c r="E60" s="51"/>
      <c r="F60" s="51"/>
      <c r="G60" s="51"/>
      <c r="H60" s="52"/>
      <c r="I60" s="50" t="s">
        <v>88</v>
      </c>
      <c r="J60" s="51"/>
      <c r="K60" s="51"/>
      <c r="L60" s="51"/>
      <c r="M60" s="51"/>
      <c r="N60" s="51"/>
      <c r="O60" s="51"/>
      <c r="P60" s="51"/>
      <c r="Q60" s="52"/>
    </row>
    <row r="61" spans="1:20" s="166" customFormat="1" ht="75">
      <c r="A61" s="165" t="s">
        <v>39</v>
      </c>
      <c r="B61" s="165" t="s">
        <v>43</v>
      </c>
      <c r="C61" s="165" t="s">
        <v>42</v>
      </c>
      <c r="D61" s="163" t="s">
        <v>104</v>
      </c>
      <c r="E61" s="163" t="s">
        <v>105</v>
      </c>
      <c r="F61" s="163" t="s">
        <v>119</v>
      </c>
      <c r="G61" s="163" t="s">
        <v>120</v>
      </c>
      <c r="H61" s="164" t="s">
        <v>121</v>
      </c>
      <c r="I61" s="163" t="s">
        <v>109</v>
      </c>
      <c r="J61" s="163" t="s">
        <v>62</v>
      </c>
      <c r="K61" s="164" t="s">
        <v>122</v>
      </c>
      <c r="L61" s="163" t="s">
        <v>111</v>
      </c>
      <c r="M61" s="163" t="s">
        <v>60</v>
      </c>
      <c r="N61" s="164" t="s">
        <v>123</v>
      </c>
      <c r="O61" s="163" t="s">
        <v>113</v>
      </c>
      <c r="P61" s="163" t="s">
        <v>52</v>
      </c>
      <c r="Q61" s="164" t="s">
        <v>124</v>
      </c>
    </row>
    <row r="62" spans="1:20" s="161" customFormat="1">
      <c r="A62" s="158" t="s">
        <v>185</v>
      </c>
      <c r="B62" s="86" t="s">
        <v>184</v>
      </c>
      <c r="C62" s="86" t="s">
        <v>184</v>
      </c>
      <c r="D62" s="86" t="s">
        <v>186</v>
      </c>
      <c r="E62" s="86">
        <v>0.9</v>
      </c>
      <c r="F62" s="86">
        <v>10728</v>
      </c>
      <c r="G62" s="86">
        <v>15152</v>
      </c>
      <c r="H62" s="159">
        <f>(F62-G62)/G62</f>
        <v>-0.29197465681098206</v>
      </c>
      <c r="I62" s="169">
        <v>38</v>
      </c>
      <c r="J62" s="169">
        <v>8</v>
      </c>
      <c r="K62" s="159">
        <f>(I62-J62)/J62</f>
        <v>3.75</v>
      </c>
      <c r="L62" s="86">
        <v>13459</v>
      </c>
      <c r="M62" s="86">
        <v>17075</v>
      </c>
      <c r="N62" s="159">
        <f>(-M62+L62)/M62</f>
        <v>-0.21177159590043923</v>
      </c>
      <c r="O62" s="86">
        <v>757</v>
      </c>
      <c r="P62" s="86">
        <v>724</v>
      </c>
      <c r="Q62" s="159">
        <f>(-P62+O62)/P62</f>
        <v>4.5580110497237571E-2</v>
      </c>
      <c r="R62" s="160"/>
      <c r="S62" s="160"/>
      <c r="T62" s="160"/>
    </row>
    <row r="63" spans="1:20" s="161" customFormat="1">
      <c r="A63" s="158" t="s">
        <v>187</v>
      </c>
      <c r="B63" s="86" t="s">
        <v>184</v>
      </c>
      <c r="C63" s="86" t="s">
        <v>184</v>
      </c>
      <c r="D63" s="86" t="s">
        <v>188</v>
      </c>
      <c r="E63" s="86">
        <v>500</v>
      </c>
      <c r="F63" s="86">
        <v>4692069</v>
      </c>
      <c r="G63" s="86">
        <v>6892342</v>
      </c>
      <c r="H63" s="159">
        <f>(F63-G63)/G63</f>
        <v>-0.319234448899953</v>
      </c>
      <c r="I63" s="86">
        <v>410</v>
      </c>
      <c r="J63" s="86">
        <v>7947</v>
      </c>
      <c r="K63" s="159">
        <f>(I63-J63)/J63</f>
        <v>-0.94840820435384421</v>
      </c>
      <c r="L63" s="86">
        <v>45394</v>
      </c>
      <c r="M63" s="86">
        <v>58987</v>
      </c>
      <c r="N63" s="159">
        <f>(-M63+L63)/M63</f>
        <v>-0.23044060555715667</v>
      </c>
      <c r="O63" s="169"/>
      <c r="P63" s="169" t="s">
        <v>172</v>
      </c>
      <c r="Q63" s="169" t="s">
        <v>172</v>
      </c>
      <c r="R63" s="160"/>
      <c r="S63" s="160"/>
      <c r="T63" s="160"/>
    </row>
    <row r="64" spans="1:20" s="161" customFormat="1">
      <c r="A64" s="158" t="s">
        <v>193</v>
      </c>
      <c r="B64" s="86" t="s">
        <v>184</v>
      </c>
      <c r="C64" s="86" t="s">
        <v>184</v>
      </c>
      <c r="D64" s="86" t="s">
        <v>188</v>
      </c>
      <c r="E64" s="86">
        <v>0.2</v>
      </c>
      <c r="F64" s="86">
        <v>45523</v>
      </c>
      <c r="G64" s="86">
        <v>61159</v>
      </c>
      <c r="H64" s="159">
        <f>(F64-G64)/G64</f>
        <v>-0.25566147255514315</v>
      </c>
      <c r="I64" s="169">
        <v>0</v>
      </c>
      <c r="J64" s="169">
        <v>0</v>
      </c>
      <c r="K64" s="169" t="s">
        <v>172</v>
      </c>
      <c r="L64" s="169"/>
      <c r="M64" s="169" t="s">
        <v>172</v>
      </c>
      <c r="N64" s="169" t="s">
        <v>172</v>
      </c>
      <c r="O64" s="169"/>
      <c r="P64" s="169" t="s">
        <v>172</v>
      </c>
      <c r="Q64" s="169" t="s">
        <v>172</v>
      </c>
      <c r="R64" s="160"/>
      <c r="S64" s="160"/>
      <c r="T64" s="160"/>
    </row>
    <row r="65" spans="1:20" s="161" customFormat="1">
      <c r="A65" s="158" t="s">
        <v>189</v>
      </c>
      <c r="B65" s="86" t="s">
        <v>184</v>
      </c>
      <c r="C65" s="86" t="s">
        <v>184</v>
      </c>
      <c r="D65" s="86" t="s">
        <v>190</v>
      </c>
      <c r="E65" s="168" t="s">
        <v>172</v>
      </c>
      <c r="F65" s="169"/>
      <c r="G65" s="169" t="s">
        <v>172</v>
      </c>
      <c r="H65" s="167" t="s">
        <v>172</v>
      </c>
      <c r="I65" s="86">
        <v>0</v>
      </c>
      <c r="J65" s="86">
        <v>0</v>
      </c>
      <c r="K65" s="159" t="s">
        <v>172</v>
      </c>
      <c r="L65" s="169"/>
      <c r="M65" s="169" t="s">
        <v>172</v>
      </c>
      <c r="N65" s="169" t="s">
        <v>172</v>
      </c>
      <c r="O65" s="169"/>
      <c r="P65" s="169" t="s">
        <v>172</v>
      </c>
      <c r="Q65" s="169" t="s">
        <v>172</v>
      </c>
      <c r="R65" s="160"/>
      <c r="S65" s="162"/>
      <c r="T65" s="162"/>
    </row>
    <row r="66" spans="1:20" s="161" customFormat="1" ht="30">
      <c r="A66" s="158" t="s">
        <v>239</v>
      </c>
      <c r="B66" s="86" t="s">
        <v>184</v>
      </c>
      <c r="C66" s="86" t="s">
        <v>184</v>
      </c>
      <c r="D66" s="86" t="s">
        <v>190</v>
      </c>
      <c r="E66" s="168" t="s">
        <v>172</v>
      </c>
      <c r="F66" s="169"/>
      <c r="G66" s="169" t="s">
        <v>172</v>
      </c>
      <c r="H66" s="167" t="s">
        <v>172</v>
      </c>
      <c r="I66" s="86">
        <v>193</v>
      </c>
      <c r="J66" s="86">
        <v>120</v>
      </c>
      <c r="K66" s="159">
        <f>(I66-J66)/J66</f>
        <v>0.60833333333333328</v>
      </c>
      <c r="L66" s="169"/>
      <c r="M66" s="169" t="s">
        <v>172</v>
      </c>
      <c r="N66" s="169" t="s">
        <v>172</v>
      </c>
      <c r="O66" s="169"/>
      <c r="P66" s="169" t="s">
        <v>172</v>
      </c>
      <c r="Q66" s="169" t="s">
        <v>172</v>
      </c>
      <c r="R66" s="160"/>
      <c r="S66" s="160"/>
      <c r="T66" s="160"/>
    </row>
    <row r="67" spans="1:20">
      <c r="A67"/>
      <c r="B67" s="74"/>
      <c r="C67" s="87"/>
      <c r="D67" s="36"/>
      <c r="E67" s="36"/>
      <c r="F67" s="36"/>
      <c r="G67" s="36"/>
      <c r="H67" s="36"/>
      <c r="I67" s="36"/>
      <c r="J67" s="36"/>
      <c r="K67" s="36"/>
      <c r="L67" s="36"/>
      <c r="M67" s="36"/>
      <c r="N67" s="36"/>
      <c r="O67" s="36"/>
      <c r="P67" s="36"/>
      <c r="Q67" s="36"/>
    </row>
    <row r="68" spans="1:20">
      <c r="A68" s="16" t="s">
        <v>86</v>
      </c>
      <c r="B68" s="46"/>
      <c r="C68" s="47"/>
      <c r="D68" s="47"/>
      <c r="E68" s="88"/>
      <c r="F68" s="89"/>
      <c r="G68" s="47"/>
      <c r="H68" s="47"/>
      <c r="I68" s="47"/>
      <c r="J68" s="47"/>
      <c r="K68" s="47"/>
      <c r="M68" s="47"/>
    </row>
    <row r="69" spans="1:20">
      <c r="A69" s="16" t="s">
        <v>87</v>
      </c>
      <c r="B69" s="46"/>
      <c r="C69" s="47"/>
      <c r="D69" s="47"/>
      <c r="E69" s="47"/>
      <c r="F69" s="47"/>
      <c r="G69" s="47"/>
      <c r="H69" s="47"/>
      <c r="I69" s="47"/>
      <c r="J69" s="47"/>
      <c r="K69" s="47"/>
      <c r="L69" s="47"/>
      <c r="M69" s="47"/>
    </row>
    <row r="70" spans="1:20">
      <c r="A70" s="16" t="s">
        <v>84</v>
      </c>
      <c r="B70" s="46"/>
      <c r="C70" s="47"/>
      <c r="D70" s="47"/>
      <c r="E70" s="47"/>
      <c r="F70" s="47"/>
      <c r="G70" s="47"/>
      <c r="H70" s="47"/>
      <c r="I70" s="47"/>
      <c r="J70" s="47"/>
      <c r="K70" s="47"/>
      <c r="L70" s="47"/>
      <c r="M70" s="47"/>
    </row>
    <row r="71" spans="1:20">
      <c r="A71" s="16" t="s">
        <v>85</v>
      </c>
      <c r="B71" s="46"/>
      <c r="C71" s="47"/>
      <c r="D71" s="47"/>
      <c r="E71" s="47"/>
      <c r="F71" s="47"/>
      <c r="G71" s="47"/>
      <c r="H71" s="47"/>
      <c r="I71" s="47"/>
      <c r="J71" s="47"/>
      <c r="K71" s="47"/>
      <c r="L71" s="47"/>
      <c r="M71" s="47"/>
    </row>
    <row r="72" spans="1:20">
      <c r="A72" s="16"/>
      <c r="B72" s="46"/>
      <c r="C72" s="47"/>
      <c r="D72" s="47"/>
      <c r="E72" s="47"/>
      <c r="F72" s="47"/>
      <c r="G72" s="47"/>
      <c r="H72" s="47"/>
      <c r="I72" s="47"/>
      <c r="J72" s="47"/>
      <c r="K72" s="47"/>
      <c r="L72" s="47"/>
      <c r="M72" s="47"/>
    </row>
    <row r="73" spans="1:20">
      <c r="A73" s="46"/>
      <c r="D73" s="53"/>
      <c r="E73" s="53"/>
      <c r="F73" s="53"/>
      <c r="G73" s="53"/>
      <c r="H73" s="53"/>
      <c r="I73" s="53"/>
      <c r="J73" s="53"/>
      <c r="K73" s="53"/>
      <c r="L73" s="53"/>
      <c r="M73" s="53"/>
    </row>
    <row r="74" spans="1:20">
      <c r="A74" s="46"/>
      <c r="D74" s="47"/>
      <c r="E74" s="47"/>
      <c r="F74" s="47"/>
      <c r="G74" s="47"/>
      <c r="H74" s="47"/>
      <c r="I74" s="47"/>
      <c r="J74" s="47"/>
      <c r="K74" s="47"/>
      <c r="L74" s="47"/>
      <c r="M74" s="47"/>
    </row>
    <row r="75" spans="1:20" ht="16">
      <c r="A75" s="22" t="s">
        <v>53</v>
      </c>
      <c r="B75" s="38"/>
      <c r="C75" s="54"/>
    </row>
    <row r="76" spans="1:20" ht="30">
      <c r="A76" s="39" t="s">
        <v>76</v>
      </c>
      <c r="B76" s="183" t="s">
        <v>280</v>
      </c>
      <c r="C76" s="183"/>
      <c r="D76" s="183"/>
      <c r="E76" s="183"/>
      <c r="F76" s="183"/>
      <c r="G76" s="183"/>
      <c r="H76" s="183"/>
    </row>
    <row r="77" spans="1:20" ht="30">
      <c r="A77" s="39" t="s">
        <v>77</v>
      </c>
      <c r="B77" s="183" t="s">
        <v>281</v>
      </c>
      <c r="C77" s="183"/>
      <c r="D77" s="183"/>
      <c r="E77" s="183"/>
      <c r="F77" s="183"/>
      <c r="G77" s="183"/>
      <c r="H77" s="183"/>
    </row>
    <row r="80" spans="1:20">
      <c r="A80" s="101"/>
    </row>
    <row r="82" spans="1:9">
      <c r="A82" s="94"/>
      <c r="B82" s="94"/>
      <c r="C82" s="94"/>
      <c r="D82" s="95"/>
      <c r="E82" s="95"/>
      <c r="F82" s="95"/>
      <c r="G82" s="95"/>
      <c r="H82" s="95"/>
      <c r="I82" s="96"/>
    </row>
    <row r="83" spans="1:9">
      <c r="A83" s="97"/>
      <c r="B83" s="98"/>
      <c r="C83" s="99"/>
      <c r="D83" s="99"/>
      <c r="E83" s="99"/>
      <c r="F83" s="99"/>
      <c r="G83" s="99"/>
      <c r="H83" s="99"/>
      <c r="I83" s="100"/>
    </row>
    <row r="84" spans="1:9">
      <c r="A84" s="97"/>
      <c r="B84" s="98"/>
      <c r="C84" s="99"/>
      <c r="D84" s="99"/>
      <c r="E84" s="99"/>
      <c r="F84" s="99"/>
      <c r="G84" s="99"/>
      <c r="H84" s="99"/>
      <c r="I84" s="100"/>
    </row>
    <row r="85" spans="1:9">
      <c r="A85" s="97"/>
      <c r="B85" s="98"/>
      <c r="C85" s="99"/>
      <c r="D85" s="99"/>
      <c r="E85" s="99"/>
      <c r="F85" s="99"/>
      <c r="G85" s="99"/>
      <c r="H85" s="99"/>
      <c r="I85" s="100"/>
    </row>
    <row r="86" spans="1:9">
      <c r="A86" s="97"/>
      <c r="B86" s="98"/>
      <c r="C86" s="99"/>
      <c r="D86" s="99"/>
      <c r="E86" s="99"/>
      <c r="F86" s="99"/>
      <c r="G86" s="99"/>
      <c r="H86" s="99"/>
      <c r="I86" s="100"/>
    </row>
    <row r="87" spans="1:9">
      <c r="A87" s="97"/>
      <c r="B87" s="98"/>
      <c r="C87" s="99"/>
      <c r="D87" s="99"/>
      <c r="E87" s="99"/>
      <c r="F87" s="99"/>
      <c r="G87" s="99"/>
      <c r="H87" s="99"/>
      <c r="I87" s="100"/>
    </row>
    <row r="88" spans="1:9">
      <c r="A88" s="97"/>
      <c r="B88" s="98"/>
      <c r="C88" s="99"/>
      <c r="D88" s="99"/>
      <c r="E88" s="99"/>
      <c r="F88" s="99"/>
      <c r="G88" s="99"/>
      <c r="H88" s="99"/>
      <c r="I88" s="100"/>
    </row>
    <row r="89" spans="1:9">
      <c r="A89" s="97"/>
      <c r="B89" s="98"/>
      <c r="C89" s="99"/>
      <c r="D89" s="99"/>
      <c r="E89" s="99"/>
      <c r="F89" s="99"/>
      <c r="G89" s="99"/>
      <c r="H89" s="99"/>
      <c r="I89" s="100"/>
    </row>
    <row r="90" spans="1:9">
      <c r="A90" s="97"/>
      <c r="B90" s="98"/>
      <c r="C90" s="99"/>
      <c r="D90" s="99"/>
      <c r="E90" s="99"/>
      <c r="F90" s="99"/>
      <c r="G90" s="99"/>
      <c r="H90" s="99"/>
      <c r="I90" s="100"/>
    </row>
    <row r="91" spans="1:9">
      <c r="A91" s="97"/>
      <c r="B91" s="98"/>
      <c r="C91" s="99"/>
      <c r="D91" s="99"/>
      <c r="E91" s="99"/>
      <c r="F91" s="99"/>
      <c r="G91" s="99"/>
      <c r="H91" s="99"/>
      <c r="I91" s="100"/>
    </row>
    <row r="92" spans="1:9">
      <c r="A92" s="97"/>
      <c r="B92" s="98"/>
      <c r="C92" s="99"/>
      <c r="D92" s="99"/>
      <c r="E92" s="99"/>
      <c r="F92" s="99"/>
      <c r="G92" s="99"/>
      <c r="H92" s="99"/>
      <c r="I92" s="100"/>
    </row>
    <row r="93" spans="1:9">
      <c r="A93" s="97"/>
      <c r="B93" s="98"/>
      <c r="C93" s="99"/>
      <c r="D93" s="99"/>
      <c r="E93" s="99"/>
      <c r="F93" s="99"/>
      <c r="G93" s="99"/>
      <c r="H93" s="99"/>
      <c r="I93" s="100"/>
    </row>
    <row r="94" spans="1:9">
      <c r="A94" s="97"/>
      <c r="B94" s="98"/>
      <c r="C94" s="99"/>
      <c r="D94" s="99"/>
      <c r="E94" s="99"/>
      <c r="F94" s="99"/>
      <c r="G94" s="99"/>
      <c r="H94" s="99"/>
      <c r="I94" s="100"/>
    </row>
  </sheetData>
  <mergeCells count="12">
    <mergeCell ref="P41:Q41"/>
    <mergeCell ref="B40:S40"/>
    <mergeCell ref="R41:S41"/>
    <mergeCell ref="B76:H76"/>
    <mergeCell ref="B77:H77"/>
    <mergeCell ref="L41:M41"/>
    <mergeCell ref="N41:O41"/>
    <mergeCell ref="B41:C41"/>
    <mergeCell ref="D41:E41"/>
    <mergeCell ref="F41:G41"/>
    <mergeCell ref="H41:I41"/>
    <mergeCell ref="J41:K41"/>
  </mergeCells>
  <hyperlinks>
    <hyperlink ref="I8" r:id="rId1" xr:uid="{162772FB-46C2-1547-9CD8-760007C7C57F}"/>
  </hyperlinks>
  <pageMargins left="0.7" right="0.7" top="0.75" bottom="0.75" header="0.3" footer="0.3"/>
  <pageSetup paperSize="9" scale="72" orientation="landscape" horizontalDpi="4294967293"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83"/>
  <sheetViews>
    <sheetView zoomScale="90" zoomScaleNormal="90" workbookViewId="0">
      <selection activeCell="A7" sqref="A7"/>
    </sheetView>
  </sheetViews>
  <sheetFormatPr baseColWidth="10" defaultColWidth="9.1640625" defaultRowHeight="15"/>
  <cols>
    <col min="1" max="1" width="131" style="12" customWidth="1"/>
    <col min="2" max="2" width="30.5" style="12" customWidth="1"/>
    <col min="3" max="3" width="16.83203125" style="12" customWidth="1"/>
    <col min="4" max="5" width="15.5" style="12" customWidth="1"/>
    <col min="6" max="7" width="16.1640625" style="12" customWidth="1"/>
    <col min="8" max="8" width="33.5" style="12" customWidth="1"/>
    <col min="9" max="12" width="22.6640625" style="12" customWidth="1"/>
    <col min="13" max="13" width="28.83203125" style="12" customWidth="1"/>
    <col min="14" max="14" width="26.33203125" style="12" customWidth="1"/>
    <col min="15" max="16384" width="9.1640625" style="12"/>
  </cols>
  <sheetData>
    <row r="1" spans="1:14" s="6" customFormat="1" ht="16">
      <c r="A1" s="40" t="s">
        <v>130</v>
      </c>
      <c r="B1" s="5"/>
    </row>
    <row r="2" spans="1:14" s="6" customFormat="1">
      <c r="A2" s="9"/>
    </row>
    <row r="3" spans="1:14" s="6" customFormat="1" ht="16">
      <c r="A3" s="9"/>
      <c r="B3" s="5"/>
    </row>
    <row r="4" spans="1:14" s="8" customFormat="1">
      <c r="A4" s="9"/>
    </row>
    <row r="5" spans="1:14">
      <c r="A5" s="24" t="s">
        <v>26</v>
      </c>
      <c r="B5" s="24" t="s">
        <v>27</v>
      </c>
      <c r="C5" s="20"/>
      <c r="D5" s="20"/>
      <c r="E5" s="20"/>
      <c r="F5" s="20"/>
      <c r="G5" s="20"/>
      <c r="H5" s="20"/>
      <c r="I5" s="20"/>
      <c r="J5" s="20"/>
      <c r="K5" s="20"/>
      <c r="L5" s="20"/>
      <c r="M5" s="20"/>
      <c r="N5" s="13"/>
    </row>
    <row r="6" spans="1:14" s="49" customFormat="1">
      <c r="A6" s="93">
        <v>45670</v>
      </c>
      <c r="B6" s="49" t="s">
        <v>5</v>
      </c>
    </row>
    <row r="7" spans="1:14" ht="60">
      <c r="A7" s="17" t="s">
        <v>23</v>
      </c>
      <c r="B7" s="15" t="s">
        <v>46</v>
      </c>
      <c r="C7" s="15" t="s">
        <v>22</v>
      </c>
      <c r="D7" s="15" t="s">
        <v>125</v>
      </c>
      <c r="E7" s="15" t="s">
        <v>131</v>
      </c>
      <c r="F7" s="15" t="s">
        <v>56</v>
      </c>
      <c r="G7" s="15" t="s">
        <v>132</v>
      </c>
      <c r="H7" s="15" t="s">
        <v>128</v>
      </c>
      <c r="I7" s="15" t="s">
        <v>129</v>
      </c>
      <c r="J7" s="15" t="s">
        <v>95</v>
      </c>
      <c r="K7" s="15" t="s">
        <v>96</v>
      </c>
      <c r="L7" s="15" t="s">
        <v>133</v>
      </c>
      <c r="M7" s="15" t="s">
        <v>36</v>
      </c>
      <c r="N7" s="13"/>
    </row>
    <row r="8" spans="1:14" s="13" customFormat="1">
      <c r="A8" s="45" t="s">
        <v>283</v>
      </c>
      <c r="B8" s="49" t="s">
        <v>57</v>
      </c>
      <c r="C8" s="49" t="s">
        <v>284</v>
      </c>
      <c r="D8" s="49" t="s">
        <v>254</v>
      </c>
      <c r="E8" s="49"/>
      <c r="F8" s="49" t="s">
        <v>230</v>
      </c>
      <c r="G8" s="49" t="s">
        <v>191</v>
      </c>
      <c r="H8" s="49" t="s">
        <v>259</v>
      </c>
      <c r="I8" s="103">
        <v>0</v>
      </c>
      <c r="J8" s="49" t="s">
        <v>192</v>
      </c>
      <c r="K8" s="49" t="s">
        <v>231</v>
      </c>
      <c r="L8" s="49" t="s">
        <v>232</v>
      </c>
      <c r="M8" s="49"/>
    </row>
    <row r="9" spans="1:14" s="13" customFormat="1">
      <c r="A9" s="45" t="s">
        <v>285</v>
      </c>
      <c r="B9" s="49" t="s">
        <v>58</v>
      </c>
      <c r="C9" s="49" t="s">
        <v>286</v>
      </c>
      <c r="D9" s="49" t="s">
        <v>254</v>
      </c>
      <c r="E9" s="49"/>
      <c r="F9" s="49" t="s">
        <v>230</v>
      </c>
      <c r="G9" s="49" t="s">
        <v>191</v>
      </c>
      <c r="H9" s="49" t="s">
        <v>259</v>
      </c>
      <c r="I9" s="103">
        <v>0</v>
      </c>
      <c r="J9" s="49" t="s">
        <v>192</v>
      </c>
      <c r="K9" s="49" t="s">
        <v>231</v>
      </c>
      <c r="L9" s="49" t="s">
        <v>232</v>
      </c>
      <c r="M9" s="49"/>
    </row>
    <row r="10" spans="1:14" s="13" customFormat="1">
      <c r="A10" s="45" t="s">
        <v>287</v>
      </c>
      <c r="B10" s="49" t="s">
        <v>57</v>
      </c>
      <c r="C10" s="49" t="s">
        <v>288</v>
      </c>
      <c r="D10" s="49" t="s">
        <v>254</v>
      </c>
      <c r="E10" s="49"/>
      <c r="F10" s="49" t="s">
        <v>230</v>
      </c>
      <c r="G10" s="49" t="s">
        <v>191</v>
      </c>
      <c r="H10" s="49" t="s">
        <v>259</v>
      </c>
      <c r="I10" s="103">
        <v>0</v>
      </c>
      <c r="J10" s="49" t="s">
        <v>192</v>
      </c>
      <c r="K10" s="49" t="s">
        <v>231</v>
      </c>
      <c r="L10" s="49" t="s">
        <v>232</v>
      </c>
      <c r="M10" s="49"/>
    </row>
    <row r="11" spans="1:14" s="13" customFormat="1">
      <c r="A11" s="45" t="s">
        <v>289</v>
      </c>
      <c r="B11" s="49" t="s">
        <v>57</v>
      </c>
      <c r="C11" s="49" t="s">
        <v>290</v>
      </c>
      <c r="D11" s="49" t="s">
        <v>254</v>
      </c>
      <c r="E11" s="49"/>
      <c r="F11" s="49" t="s">
        <v>230</v>
      </c>
      <c r="G11" s="49" t="s">
        <v>191</v>
      </c>
      <c r="H11" s="49" t="s">
        <v>291</v>
      </c>
      <c r="I11" s="103">
        <v>0</v>
      </c>
      <c r="J11" s="49" t="s">
        <v>192</v>
      </c>
      <c r="K11" s="49" t="s">
        <v>231</v>
      </c>
      <c r="L11" s="49" t="s">
        <v>232</v>
      </c>
      <c r="M11" s="49"/>
    </row>
    <row r="12" spans="1:14" s="13" customFormat="1">
      <c r="A12" s="45" t="s">
        <v>292</v>
      </c>
      <c r="B12" s="49" t="s">
        <v>58</v>
      </c>
      <c r="C12" s="49" t="s">
        <v>286</v>
      </c>
      <c r="D12" s="49" t="s">
        <v>254</v>
      </c>
      <c r="E12" s="49"/>
      <c r="F12" s="49" t="s">
        <v>230</v>
      </c>
      <c r="G12" s="49" t="s">
        <v>191</v>
      </c>
      <c r="H12" s="49" t="s">
        <v>293</v>
      </c>
      <c r="I12" s="103">
        <v>0</v>
      </c>
      <c r="J12" s="49" t="s">
        <v>192</v>
      </c>
      <c r="K12" s="49" t="s">
        <v>231</v>
      </c>
      <c r="L12" s="49" t="s">
        <v>232</v>
      </c>
      <c r="M12" s="49"/>
    </row>
    <row r="13" spans="1:14" s="13" customFormat="1">
      <c r="A13" s="45" t="s">
        <v>294</v>
      </c>
      <c r="B13" s="49" t="s">
        <v>57</v>
      </c>
      <c r="C13" s="49" t="s">
        <v>295</v>
      </c>
      <c r="D13" s="49" t="s">
        <v>254</v>
      </c>
      <c r="E13" s="49"/>
      <c r="F13" s="49" t="s">
        <v>230</v>
      </c>
      <c r="G13" s="49" t="s">
        <v>191</v>
      </c>
      <c r="H13" s="49" t="s">
        <v>259</v>
      </c>
      <c r="I13" s="103">
        <v>0</v>
      </c>
      <c r="J13" s="49" t="s">
        <v>192</v>
      </c>
      <c r="K13" s="49" t="s">
        <v>231</v>
      </c>
      <c r="L13" s="49" t="s">
        <v>232</v>
      </c>
      <c r="M13" s="49"/>
    </row>
    <row r="14" spans="1:14" s="13" customFormat="1">
      <c r="A14" s="45" t="s">
        <v>296</v>
      </c>
      <c r="B14" s="49" t="s">
        <v>57</v>
      </c>
      <c r="C14" s="49" t="s">
        <v>290</v>
      </c>
      <c r="D14" s="49" t="s">
        <v>254</v>
      </c>
      <c r="E14" s="49"/>
      <c r="F14" s="49" t="s">
        <v>230</v>
      </c>
      <c r="G14" s="49" t="s">
        <v>191</v>
      </c>
      <c r="H14" s="49" t="s">
        <v>255</v>
      </c>
      <c r="I14" s="103">
        <v>0</v>
      </c>
      <c r="J14" s="49" t="s">
        <v>192</v>
      </c>
      <c r="K14" s="49" t="s">
        <v>231</v>
      </c>
      <c r="L14" s="49" t="s">
        <v>232</v>
      </c>
      <c r="M14" s="49"/>
    </row>
    <row r="15" spans="1:14" s="13" customFormat="1">
      <c r="A15" s="45" t="s">
        <v>297</v>
      </c>
      <c r="B15" s="49" t="s">
        <v>58</v>
      </c>
      <c r="C15" s="49" t="s">
        <v>298</v>
      </c>
      <c r="D15" s="49" t="s">
        <v>254</v>
      </c>
      <c r="E15" s="49"/>
      <c r="F15" s="49" t="s">
        <v>230</v>
      </c>
      <c r="G15" s="49" t="s">
        <v>191</v>
      </c>
      <c r="H15" s="49" t="s">
        <v>251</v>
      </c>
      <c r="I15" s="103">
        <v>0</v>
      </c>
      <c r="J15" s="49" t="s">
        <v>192</v>
      </c>
      <c r="K15" s="49" t="s">
        <v>231</v>
      </c>
      <c r="L15" s="49" t="s">
        <v>232</v>
      </c>
      <c r="M15" s="49"/>
    </row>
    <row r="16" spans="1:14" s="13" customFormat="1">
      <c r="A16" s="45" t="s">
        <v>256</v>
      </c>
      <c r="B16" s="49" t="s">
        <v>58</v>
      </c>
      <c r="C16" s="49" t="s">
        <v>299</v>
      </c>
      <c r="D16" s="49" t="s">
        <v>254</v>
      </c>
      <c r="E16" s="49"/>
      <c r="F16" s="49" t="s">
        <v>230</v>
      </c>
      <c r="G16" s="49" t="s">
        <v>191</v>
      </c>
      <c r="H16" s="49" t="s">
        <v>255</v>
      </c>
      <c r="I16" s="103">
        <v>0</v>
      </c>
      <c r="J16" s="49" t="s">
        <v>192</v>
      </c>
      <c r="K16" s="49" t="s">
        <v>231</v>
      </c>
      <c r="L16" s="49" t="s">
        <v>232</v>
      </c>
      <c r="M16" s="49"/>
    </row>
    <row r="17" spans="1:13" s="13" customFormat="1">
      <c r="A17" s="45" t="s">
        <v>300</v>
      </c>
      <c r="B17" s="49" t="s">
        <v>57</v>
      </c>
      <c r="C17" s="49" t="s">
        <v>290</v>
      </c>
      <c r="D17" s="49" t="s">
        <v>254</v>
      </c>
      <c r="E17" s="49"/>
      <c r="F17" s="49" t="s">
        <v>230</v>
      </c>
      <c r="G17" s="49" t="s">
        <v>191</v>
      </c>
      <c r="H17" s="49" t="s">
        <v>259</v>
      </c>
      <c r="I17" s="103">
        <v>0</v>
      </c>
      <c r="J17" s="49" t="s">
        <v>192</v>
      </c>
      <c r="K17" s="49" t="s">
        <v>231</v>
      </c>
      <c r="L17" s="49" t="s">
        <v>232</v>
      </c>
      <c r="M17" s="49"/>
    </row>
    <row r="18" spans="1:13" s="13" customFormat="1">
      <c r="A18" s="45" t="s">
        <v>301</v>
      </c>
      <c r="B18" s="49" t="s">
        <v>58</v>
      </c>
      <c r="C18" s="49"/>
      <c r="D18" s="49" t="s">
        <v>254</v>
      </c>
      <c r="E18" s="49"/>
      <c r="F18" s="49" t="s">
        <v>230</v>
      </c>
      <c r="G18" s="49" t="s">
        <v>191</v>
      </c>
      <c r="H18" s="49" t="s">
        <v>302</v>
      </c>
      <c r="I18" s="103">
        <v>0</v>
      </c>
      <c r="J18" s="49" t="s">
        <v>192</v>
      </c>
      <c r="K18" s="49" t="s">
        <v>231</v>
      </c>
      <c r="L18" s="49" t="s">
        <v>232</v>
      </c>
      <c r="M18" s="49"/>
    </row>
    <row r="19" spans="1:13" s="13" customFormat="1" ht="30">
      <c r="A19" s="45" t="s">
        <v>303</v>
      </c>
      <c r="B19" s="49" t="s">
        <v>58</v>
      </c>
      <c r="C19" s="49" t="s">
        <v>304</v>
      </c>
      <c r="D19" s="49" t="s">
        <v>254</v>
      </c>
      <c r="E19" s="49"/>
      <c r="F19" s="49" t="s">
        <v>230</v>
      </c>
      <c r="G19" s="49" t="s">
        <v>191</v>
      </c>
      <c r="H19" s="49" t="s">
        <v>305</v>
      </c>
      <c r="I19" s="103">
        <v>0</v>
      </c>
      <c r="J19" s="49" t="s">
        <v>192</v>
      </c>
      <c r="K19" s="49" t="s">
        <v>231</v>
      </c>
      <c r="L19" s="49" t="s">
        <v>232</v>
      </c>
      <c r="M19" s="49"/>
    </row>
    <row r="20" spans="1:13" s="13" customFormat="1">
      <c r="A20" s="45" t="s">
        <v>306</v>
      </c>
      <c r="B20" s="49" t="s">
        <v>58</v>
      </c>
      <c r="C20" s="49" t="s">
        <v>307</v>
      </c>
      <c r="D20" s="49" t="s">
        <v>254</v>
      </c>
      <c r="E20" s="49"/>
      <c r="F20" s="49" t="s">
        <v>230</v>
      </c>
      <c r="G20" s="49" t="s">
        <v>191</v>
      </c>
      <c r="H20" s="49" t="s">
        <v>293</v>
      </c>
      <c r="I20" s="103">
        <v>0</v>
      </c>
      <c r="J20" s="49" t="s">
        <v>192</v>
      </c>
      <c r="K20" s="49" t="s">
        <v>231</v>
      </c>
      <c r="L20" s="49" t="s">
        <v>232</v>
      </c>
      <c r="M20" s="49"/>
    </row>
    <row r="21" spans="1:13" s="13" customFormat="1">
      <c r="A21" s="45" t="s">
        <v>308</v>
      </c>
      <c r="B21" s="49" t="s">
        <v>58</v>
      </c>
      <c r="C21" s="49" t="s">
        <v>309</v>
      </c>
      <c r="D21" s="49" t="s">
        <v>254</v>
      </c>
      <c r="E21" s="49"/>
      <c r="F21" s="49" t="s">
        <v>230</v>
      </c>
      <c r="G21" s="49" t="s">
        <v>191</v>
      </c>
      <c r="H21" s="49" t="s">
        <v>293</v>
      </c>
      <c r="I21" s="103">
        <v>0</v>
      </c>
      <c r="J21" s="49" t="s">
        <v>192</v>
      </c>
      <c r="K21" s="49" t="s">
        <v>231</v>
      </c>
      <c r="L21" s="49" t="s">
        <v>232</v>
      </c>
      <c r="M21" s="49"/>
    </row>
    <row r="22" spans="1:13" s="13" customFormat="1">
      <c r="A22" s="45" t="s">
        <v>310</v>
      </c>
      <c r="B22" s="49" t="s">
        <v>57</v>
      </c>
      <c r="C22" s="49" t="s">
        <v>311</v>
      </c>
      <c r="D22" s="49" t="s">
        <v>254</v>
      </c>
      <c r="E22" s="49"/>
      <c r="F22" s="49" t="s">
        <v>230</v>
      </c>
      <c r="G22" s="49" t="s">
        <v>191</v>
      </c>
      <c r="H22" s="49" t="s">
        <v>293</v>
      </c>
      <c r="I22" s="103">
        <v>0</v>
      </c>
      <c r="J22" s="49" t="s">
        <v>192</v>
      </c>
      <c r="K22" s="49" t="s">
        <v>231</v>
      </c>
      <c r="L22" s="49" t="s">
        <v>232</v>
      </c>
      <c r="M22" s="49"/>
    </row>
    <row r="23" spans="1:13" s="13" customFormat="1">
      <c r="A23" s="45" t="s">
        <v>312</v>
      </c>
      <c r="B23" s="49" t="s">
        <v>58</v>
      </c>
      <c r="C23" s="49" t="s">
        <v>288</v>
      </c>
      <c r="D23" s="49" t="s">
        <v>254</v>
      </c>
      <c r="E23" s="49"/>
      <c r="F23" s="49" t="s">
        <v>230</v>
      </c>
      <c r="G23" s="49" t="s">
        <v>191</v>
      </c>
      <c r="H23" s="49" t="s">
        <v>255</v>
      </c>
      <c r="I23" s="103">
        <v>0</v>
      </c>
      <c r="J23" s="49" t="s">
        <v>192</v>
      </c>
      <c r="K23" s="49" t="s">
        <v>231</v>
      </c>
      <c r="L23" s="49" t="s">
        <v>232</v>
      </c>
      <c r="M23" s="49"/>
    </row>
    <row r="24" spans="1:13" s="13" customFormat="1">
      <c r="A24" s="45" t="s">
        <v>313</v>
      </c>
      <c r="B24" s="49" t="s">
        <v>57</v>
      </c>
      <c r="C24" s="49" t="s">
        <v>298</v>
      </c>
      <c r="D24" s="49" t="s">
        <v>254</v>
      </c>
      <c r="E24" s="49"/>
      <c r="F24" s="49" t="s">
        <v>230</v>
      </c>
      <c r="G24" s="49" t="s">
        <v>191</v>
      </c>
      <c r="H24" s="49" t="s">
        <v>293</v>
      </c>
      <c r="I24" s="103">
        <v>0</v>
      </c>
      <c r="J24" s="49" t="s">
        <v>192</v>
      </c>
      <c r="K24" s="49" t="s">
        <v>231</v>
      </c>
      <c r="L24" s="49" t="s">
        <v>232</v>
      </c>
      <c r="M24" s="49"/>
    </row>
    <row r="25" spans="1:13" s="13" customFormat="1">
      <c r="A25" s="45" t="s">
        <v>314</v>
      </c>
      <c r="B25" s="49" t="s">
        <v>57</v>
      </c>
      <c r="C25" s="49" t="s">
        <v>288</v>
      </c>
      <c r="D25" s="49" t="s">
        <v>254</v>
      </c>
      <c r="E25" s="49"/>
      <c r="F25" s="49" t="s">
        <v>230</v>
      </c>
      <c r="G25" s="49" t="s">
        <v>191</v>
      </c>
      <c r="H25" s="49" t="s">
        <v>293</v>
      </c>
      <c r="I25" s="103">
        <v>0</v>
      </c>
      <c r="J25" s="49" t="s">
        <v>192</v>
      </c>
      <c r="K25" s="49" t="s">
        <v>231</v>
      </c>
      <c r="L25" s="49" t="s">
        <v>232</v>
      </c>
      <c r="M25" s="49"/>
    </row>
    <row r="26" spans="1:13" s="13" customFormat="1">
      <c r="A26" s="45" t="s">
        <v>315</v>
      </c>
      <c r="B26" s="49" t="s">
        <v>57</v>
      </c>
      <c r="C26" s="49" t="s">
        <v>288</v>
      </c>
      <c r="D26" s="49" t="s">
        <v>254</v>
      </c>
      <c r="E26" s="49"/>
      <c r="F26" s="49" t="s">
        <v>230</v>
      </c>
      <c r="G26" s="49" t="s">
        <v>191</v>
      </c>
      <c r="H26" s="49" t="s">
        <v>293</v>
      </c>
      <c r="I26" s="103">
        <v>0</v>
      </c>
      <c r="J26" s="49" t="s">
        <v>192</v>
      </c>
      <c r="K26" s="49" t="s">
        <v>231</v>
      </c>
      <c r="L26" s="49" t="s">
        <v>232</v>
      </c>
      <c r="M26" s="49"/>
    </row>
    <row r="27" spans="1:13" s="13" customFormat="1">
      <c r="A27" s="45" t="s">
        <v>316</v>
      </c>
      <c r="B27" s="49" t="s">
        <v>58</v>
      </c>
      <c r="C27" s="49" t="s">
        <v>317</v>
      </c>
      <c r="D27" s="49" t="s">
        <v>254</v>
      </c>
      <c r="E27" s="49"/>
      <c r="F27" s="49" t="s">
        <v>230</v>
      </c>
      <c r="G27" s="49" t="s">
        <v>191</v>
      </c>
      <c r="H27" s="49" t="s">
        <v>293</v>
      </c>
      <c r="I27" s="103">
        <v>0</v>
      </c>
      <c r="J27" s="49" t="s">
        <v>192</v>
      </c>
      <c r="K27" s="49" t="s">
        <v>231</v>
      </c>
      <c r="L27" s="49" t="s">
        <v>232</v>
      </c>
      <c r="M27" s="49"/>
    </row>
    <row r="28" spans="1:13" s="13" customFormat="1">
      <c r="A28" s="45" t="s">
        <v>318</v>
      </c>
      <c r="B28" s="49" t="s">
        <v>58</v>
      </c>
      <c r="C28" s="49"/>
      <c r="D28" s="49" t="s">
        <v>254</v>
      </c>
      <c r="E28" s="49"/>
      <c r="F28" s="49" t="s">
        <v>230</v>
      </c>
      <c r="G28" s="49" t="s">
        <v>191</v>
      </c>
      <c r="H28" s="49" t="s">
        <v>255</v>
      </c>
      <c r="I28" s="103">
        <v>0</v>
      </c>
      <c r="J28" s="49" t="s">
        <v>192</v>
      </c>
      <c r="K28" s="49" t="s">
        <v>231</v>
      </c>
      <c r="L28" s="49" t="s">
        <v>232</v>
      </c>
      <c r="M28" s="49"/>
    </row>
    <row r="29" spans="1:13" s="13" customFormat="1">
      <c r="A29" s="45" t="s">
        <v>319</v>
      </c>
      <c r="B29" s="49" t="s">
        <v>57</v>
      </c>
      <c r="C29" s="49" t="s">
        <v>320</v>
      </c>
      <c r="D29" s="49" t="s">
        <v>254</v>
      </c>
      <c r="E29" s="49"/>
      <c r="F29" s="49" t="s">
        <v>230</v>
      </c>
      <c r="G29" s="49" t="s">
        <v>191</v>
      </c>
      <c r="H29" s="49" t="s">
        <v>293</v>
      </c>
      <c r="I29" s="103">
        <v>0</v>
      </c>
      <c r="J29" s="49" t="s">
        <v>192</v>
      </c>
      <c r="K29" s="49" t="s">
        <v>231</v>
      </c>
      <c r="L29" s="49" t="s">
        <v>232</v>
      </c>
      <c r="M29" s="49"/>
    </row>
    <row r="30" spans="1:13" s="13" customFormat="1">
      <c r="A30" s="45" t="s">
        <v>253</v>
      </c>
      <c r="B30" s="49" t="s">
        <v>58</v>
      </c>
      <c r="C30" s="49" t="s">
        <v>321</v>
      </c>
      <c r="D30" s="49" t="s">
        <v>254</v>
      </c>
      <c r="E30" s="49"/>
      <c r="F30" s="49" t="s">
        <v>230</v>
      </c>
      <c r="G30" s="49" t="s">
        <v>191</v>
      </c>
      <c r="H30" s="49" t="s">
        <v>251</v>
      </c>
      <c r="I30" s="103">
        <v>0</v>
      </c>
      <c r="J30" s="49" t="s">
        <v>192</v>
      </c>
      <c r="K30" s="49" t="s">
        <v>231</v>
      </c>
      <c r="L30" s="49" t="s">
        <v>232</v>
      </c>
      <c r="M30" s="49"/>
    </row>
    <row r="31" spans="1:13" s="13" customFormat="1">
      <c r="A31" s="45" t="s">
        <v>322</v>
      </c>
      <c r="B31" s="49" t="s">
        <v>58</v>
      </c>
      <c r="C31" s="49" t="s">
        <v>323</v>
      </c>
      <c r="D31" s="49" t="s">
        <v>254</v>
      </c>
      <c r="E31" s="49"/>
      <c r="F31" s="49" t="s">
        <v>230</v>
      </c>
      <c r="G31" s="49" t="s">
        <v>191</v>
      </c>
      <c r="H31" s="49" t="s">
        <v>259</v>
      </c>
      <c r="I31" s="103">
        <v>0</v>
      </c>
      <c r="J31" s="49" t="s">
        <v>192</v>
      </c>
      <c r="K31" s="49" t="s">
        <v>231</v>
      </c>
      <c r="L31" s="49" t="s">
        <v>232</v>
      </c>
      <c r="M31" s="49"/>
    </row>
    <row r="32" spans="1:13" s="13" customFormat="1">
      <c r="A32" s="45" t="s">
        <v>324</v>
      </c>
      <c r="B32" s="49" t="s">
        <v>58</v>
      </c>
      <c r="C32" s="49" t="s">
        <v>304</v>
      </c>
      <c r="D32" s="49" t="s">
        <v>254</v>
      </c>
      <c r="E32" s="49"/>
      <c r="F32" s="49" t="s">
        <v>230</v>
      </c>
      <c r="G32" s="49" t="s">
        <v>191</v>
      </c>
      <c r="H32" s="49" t="s">
        <v>302</v>
      </c>
      <c r="I32" s="103">
        <v>0</v>
      </c>
      <c r="J32" s="49" t="s">
        <v>192</v>
      </c>
      <c r="K32" s="49" t="s">
        <v>231</v>
      </c>
      <c r="L32" s="49" t="s">
        <v>232</v>
      </c>
      <c r="M32" s="49"/>
    </row>
    <row r="33" spans="1:13" s="13" customFormat="1">
      <c r="A33" s="45" t="s">
        <v>325</v>
      </c>
      <c r="B33" s="49" t="s">
        <v>58</v>
      </c>
      <c r="C33" s="49" t="s">
        <v>326</v>
      </c>
      <c r="D33" s="49" t="s">
        <v>254</v>
      </c>
      <c r="E33" s="49"/>
      <c r="F33" s="49" t="s">
        <v>230</v>
      </c>
      <c r="G33" s="49" t="s">
        <v>191</v>
      </c>
      <c r="H33" s="49" t="s">
        <v>293</v>
      </c>
      <c r="I33" s="103">
        <v>0</v>
      </c>
      <c r="J33" s="49" t="s">
        <v>192</v>
      </c>
      <c r="K33" s="49" t="s">
        <v>231</v>
      </c>
      <c r="L33" s="49" t="s">
        <v>232</v>
      </c>
      <c r="M33" s="49"/>
    </row>
    <row r="34" spans="1:13" s="13" customFormat="1">
      <c r="A34" s="45" t="s">
        <v>327</v>
      </c>
      <c r="B34" s="49" t="s">
        <v>57</v>
      </c>
      <c r="C34" s="49" t="s">
        <v>326</v>
      </c>
      <c r="D34" s="49" t="s">
        <v>254</v>
      </c>
      <c r="E34" s="49"/>
      <c r="F34" s="49" t="s">
        <v>230</v>
      </c>
      <c r="G34" s="49" t="s">
        <v>191</v>
      </c>
      <c r="H34" s="49" t="s">
        <v>302</v>
      </c>
      <c r="I34" s="103">
        <v>0</v>
      </c>
      <c r="J34" s="49" t="s">
        <v>192</v>
      </c>
      <c r="K34" s="49" t="s">
        <v>231</v>
      </c>
      <c r="L34" s="49" t="s">
        <v>232</v>
      </c>
      <c r="M34" s="49"/>
    </row>
    <row r="35" spans="1:13" s="13" customFormat="1">
      <c r="A35" s="45" t="s">
        <v>328</v>
      </c>
      <c r="B35" s="49" t="s">
        <v>57</v>
      </c>
      <c r="C35" s="49" t="s">
        <v>288</v>
      </c>
      <c r="D35" s="49" t="s">
        <v>254</v>
      </c>
      <c r="E35" s="49"/>
      <c r="F35" s="49" t="s">
        <v>230</v>
      </c>
      <c r="G35" s="49" t="s">
        <v>191</v>
      </c>
      <c r="H35" s="49" t="s">
        <v>293</v>
      </c>
      <c r="I35" s="103">
        <v>0</v>
      </c>
      <c r="J35" s="49" t="s">
        <v>192</v>
      </c>
      <c r="K35" s="49" t="s">
        <v>231</v>
      </c>
      <c r="L35" s="49" t="s">
        <v>232</v>
      </c>
      <c r="M35" s="49"/>
    </row>
    <row r="36" spans="1:13" s="13" customFormat="1">
      <c r="A36" s="45" t="s">
        <v>329</v>
      </c>
      <c r="B36" s="49" t="s">
        <v>57</v>
      </c>
      <c r="C36" s="49" t="s">
        <v>288</v>
      </c>
      <c r="D36" s="49" t="s">
        <v>254</v>
      </c>
      <c r="E36" s="49"/>
      <c r="F36" s="49" t="s">
        <v>230</v>
      </c>
      <c r="G36" s="49" t="s">
        <v>191</v>
      </c>
      <c r="H36" s="49" t="s">
        <v>293</v>
      </c>
      <c r="I36" s="103">
        <v>0</v>
      </c>
      <c r="J36" s="49" t="s">
        <v>192</v>
      </c>
      <c r="K36" s="49" t="s">
        <v>231</v>
      </c>
      <c r="L36" s="49" t="s">
        <v>232</v>
      </c>
      <c r="M36" s="49"/>
    </row>
    <row r="37" spans="1:13" s="13" customFormat="1">
      <c r="A37" s="45" t="s">
        <v>330</v>
      </c>
      <c r="B37" s="49" t="s">
        <v>58</v>
      </c>
      <c r="C37" s="49" t="s">
        <v>286</v>
      </c>
      <c r="D37" s="49" t="s">
        <v>254</v>
      </c>
      <c r="E37" s="49"/>
      <c r="F37" s="49" t="s">
        <v>230</v>
      </c>
      <c r="G37" s="49" t="s">
        <v>191</v>
      </c>
      <c r="H37" s="49" t="s">
        <v>293</v>
      </c>
      <c r="I37" s="103">
        <v>0</v>
      </c>
      <c r="J37" s="49" t="s">
        <v>192</v>
      </c>
      <c r="K37" s="49" t="s">
        <v>231</v>
      </c>
      <c r="L37" s="49" t="s">
        <v>232</v>
      </c>
      <c r="M37" s="49"/>
    </row>
    <row r="38" spans="1:13" s="13" customFormat="1">
      <c r="A38" s="45" t="s">
        <v>331</v>
      </c>
      <c r="B38" s="49" t="s">
        <v>58</v>
      </c>
      <c r="C38" s="49" t="s">
        <v>332</v>
      </c>
      <c r="D38" s="49" t="s">
        <v>254</v>
      </c>
      <c r="E38" s="49"/>
      <c r="F38" s="49" t="s">
        <v>230</v>
      </c>
      <c r="G38" s="49" t="s">
        <v>191</v>
      </c>
      <c r="H38" s="49" t="s">
        <v>259</v>
      </c>
      <c r="I38" s="103">
        <v>0</v>
      </c>
      <c r="J38" s="49" t="s">
        <v>192</v>
      </c>
      <c r="K38" s="49" t="s">
        <v>231</v>
      </c>
      <c r="L38" s="49" t="s">
        <v>232</v>
      </c>
      <c r="M38" s="49"/>
    </row>
    <row r="39" spans="1:13" s="13" customFormat="1">
      <c r="A39" s="45" t="s">
        <v>333</v>
      </c>
      <c r="B39" s="49" t="s">
        <v>58</v>
      </c>
      <c r="C39" s="49" t="s">
        <v>290</v>
      </c>
      <c r="D39" s="49" t="s">
        <v>254</v>
      </c>
      <c r="E39" s="49"/>
      <c r="F39" s="49" t="s">
        <v>230</v>
      </c>
      <c r="G39" s="49" t="s">
        <v>191</v>
      </c>
      <c r="H39" s="49" t="s">
        <v>293</v>
      </c>
      <c r="I39" s="103">
        <v>0</v>
      </c>
      <c r="J39" s="49" t="s">
        <v>192</v>
      </c>
      <c r="K39" s="49" t="s">
        <v>231</v>
      </c>
      <c r="L39" s="49" t="s">
        <v>232</v>
      </c>
      <c r="M39" s="49"/>
    </row>
    <row r="40" spans="1:13" s="13" customFormat="1">
      <c r="A40" s="45" t="s">
        <v>334</v>
      </c>
      <c r="B40" s="49" t="s">
        <v>58</v>
      </c>
      <c r="C40" s="49" t="s">
        <v>304</v>
      </c>
      <c r="D40" s="49" t="s">
        <v>254</v>
      </c>
      <c r="E40" s="49"/>
      <c r="F40" s="49" t="s">
        <v>230</v>
      </c>
      <c r="G40" s="49" t="s">
        <v>191</v>
      </c>
      <c r="H40" s="49" t="s">
        <v>259</v>
      </c>
      <c r="I40" s="103">
        <v>0</v>
      </c>
      <c r="J40" s="49" t="s">
        <v>192</v>
      </c>
      <c r="K40" s="49" t="s">
        <v>231</v>
      </c>
      <c r="L40" s="49" t="s">
        <v>232</v>
      </c>
      <c r="M40" s="49"/>
    </row>
    <row r="41" spans="1:13" s="13" customFormat="1">
      <c r="A41" s="45" t="s">
        <v>335</v>
      </c>
      <c r="B41" s="49" t="s">
        <v>58</v>
      </c>
      <c r="C41" s="49" t="s">
        <v>286</v>
      </c>
      <c r="D41" s="49" t="s">
        <v>254</v>
      </c>
      <c r="E41" s="49"/>
      <c r="F41" s="49" t="s">
        <v>230</v>
      </c>
      <c r="G41" s="49" t="s">
        <v>191</v>
      </c>
      <c r="H41" s="49" t="s">
        <v>293</v>
      </c>
      <c r="I41" s="103">
        <v>0</v>
      </c>
      <c r="J41" s="49" t="s">
        <v>192</v>
      </c>
      <c r="K41" s="49" t="s">
        <v>231</v>
      </c>
      <c r="L41" s="49" t="s">
        <v>232</v>
      </c>
      <c r="M41" s="49"/>
    </row>
    <row r="42" spans="1:13" s="13" customFormat="1">
      <c r="A42" s="45" t="s">
        <v>336</v>
      </c>
      <c r="B42" s="49" t="s">
        <v>58</v>
      </c>
      <c r="C42" s="49" t="s">
        <v>286</v>
      </c>
      <c r="D42" s="49" t="s">
        <v>254</v>
      </c>
      <c r="E42" s="49"/>
      <c r="F42" s="49" t="s">
        <v>230</v>
      </c>
      <c r="G42" s="49" t="s">
        <v>191</v>
      </c>
      <c r="H42" s="49" t="s">
        <v>251</v>
      </c>
      <c r="I42" s="103">
        <v>0</v>
      </c>
      <c r="J42" s="49" t="s">
        <v>192</v>
      </c>
      <c r="K42" s="49" t="s">
        <v>231</v>
      </c>
      <c r="L42" s="49" t="s">
        <v>232</v>
      </c>
      <c r="M42" s="49"/>
    </row>
    <row r="43" spans="1:13" s="13" customFormat="1">
      <c r="A43" s="45" t="s">
        <v>257</v>
      </c>
      <c r="B43" s="49" t="s">
        <v>58</v>
      </c>
      <c r="C43" s="49" t="s">
        <v>304</v>
      </c>
      <c r="D43" s="49" t="s">
        <v>254</v>
      </c>
      <c r="E43" s="49"/>
      <c r="F43" s="49" t="s">
        <v>230</v>
      </c>
      <c r="G43" s="49" t="s">
        <v>191</v>
      </c>
      <c r="H43" s="49" t="s">
        <v>293</v>
      </c>
      <c r="I43" s="103">
        <v>0</v>
      </c>
      <c r="J43" s="49" t="s">
        <v>192</v>
      </c>
      <c r="K43" s="49" t="s">
        <v>231</v>
      </c>
      <c r="L43" s="49" t="s">
        <v>232</v>
      </c>
      <c r="M43" s="49"/>
    </row>
    <row r="44" spans="1:13" s="13" customFormat="1">
      <c r="A44" s="45" t="s">
        <v>337</v>
      </c>
      <c r="B44" s="49" t="s">
        <v>57</v>
      </c>
      <c r="C44" s="49" t="s">
        <v>338</v>
      </c>
      <c r="D44" s="49" t="s">
        <v>254</v>
      </c>
      <c r="E44" s="49"/>
      <c r="F44" s="49" t="s">
        <v>230</v>
      </c>
      <c r="G44" s="49" t="s">
        <v>191</v>
      </c>
      <c r="H44" s="49" t="s">
        <v>293</v>
      </c>
      <c r="I44" s="103">
        <v>0</v>
      </c>
      <c r="J44" s="49" t="s">
        <v>192</v>
      </c>
      <c r="K44" s="49" t="s">
        <v>231</v>
      </c>
      <c r="L44" s="49" t="s">
        <v>232</v>
      </c>
      <c r="M44" s="49"/>
    </row>
    <row r="45" spans="1:13" s="13" customFormat="1">
      <c r="A45" s="45" t="s">
        <v>339</v>
      </c>
      <c r="B45" s="49"/>
      <c r="C45" s="49" t="s">
        <v>309</v>
      </c>
      <c r="D45" s="49" t="s">
        <v>254</v>
      </c>
      <c r="E45" s="49"/>
      <c r="F45" s="49" t="s">
        <v>230</v>
      </c>
      <c r="G45" s="49" t="s">
        <v>191</v>
      </c>
      <c r="H45" s="49" t="s">
        <v>293</v>
      </c>
      <c r="I45" s="103">
        <v>0</v>
      </c>
      <c r="J45" s="49" t="s">
        <v>192</v>
      </c>
      <c r="K45" s="49" t="s">
        <v>231</v>
      </c>
      <c r="L45" s="49" t="s">
        <v>232</v>
      </c>
      <c r="M45" s="49"/>
    </row>
    <row r="46" spans="1:13" s="13" customFormat="1">
      <c r="A46" s="45" t="s">
        <v>340</v>
      </c>
      <c r="B46" s="49" t="s">
        <v>61</v>
      </c>
      <c r="C46" s="49" t="s">
        <v>288</v>
      </c>
      <c r="D46" s="49" t="s">
        <v>254</v>
      </c>
      <c r="E46" s="49"/>
      <c r="F46" s="49" t="s">
        <v>230</v>
      </c>
      <c r="G46" s="49" t="s">
        <v>191</v>
      </c>
      <c r="H46" s="49" t="s">
        <v>259</v>
      </c>
      <c r="I46" s="103">
        <v>0</v>
      </c>
      <c r="J46" s="49" t="s">
        <v>192</v>
      </c>
      <c r="K46" s="49" t="s">
        <v>231</v>
      </c>
      <c r="L46" s="49" t="s">
        <v>232</v>
      </c>
      <c r="M46" s="49"/>
    </row>
    <row r="47" spans="1:13" s="13" customFormat="1">
      <c r="A47" s="45" t="s">
        <v>341</v>
      </c>
      <c r="B47" s="49" t="s">
        <v>57</v>
      </c>
      <c r="C47" s="49" t="s">
        <v>304</v>
      </c>
      <c r="D47" s="49" t="s">
        <v>254</v>
      </c>
      <c r="E47" s="49"/>
      <c r="F47" s="49" t="s">
        <v>230</v>
      </c>
      <c r="G47" s="49" t="s">
        <v>191</v>
      </c>
      <c r="H47" s="49" t="s">
        <v>293</v>
      </c>
      <c r="I47" s="103">
        <v>0</v>
      </c>
      <c r="J47" s="49" t="s">
        <v>192</v>
      </c>
      <c r="K47" s="49" t="s">
        <v>231</v>
      </c>
      <c r="L47" s="49" t="s">
        <v>232</v>
      </c>
      <c r="M47" s="49"/>
    </row>
    <row r="48" spans="1:13" s="13" customFormat="1">
      <c r="A48" s="45" t="s">
        <v>342</v>
      </c>
      <c r="B48" s="49"/>
      <c r="C48" s="49" t="s">
        <v>307</v>
      </c>
      <c r="D48" s="49" t="s">
        <v>254</v>
      </c>
      <c r="E48" s="49"/>
      <c r="F48" s="49" t="s">
        <v>230</v>
      </c>
      <c r="G48" s="49" t="s">
        <v>191</v>
      </c>
      <c r="H48" s="49" t="s">
        <v>293</v>
      </c>
      <c r="I48" s="103">
        <v>0</v>
      </c>
      <c r="J48" s="49" t="s">
        <v>192</v>
      </c>
      <c r="K48" s="49" t="s">
        <v>231</v>
      </c>
      <c r="L48" s="49" t="s">
        <v>232</v>
      </c>
      <c r="M48" s="49"/>
    </row>
    <row r="49" spans="1:13" s="13" customFormat="1">
      <c r="A49" s="45" t="s">
        <v>343</v>
      </c>
      <c r="B49" s="49" t="s">
        <v>57</v>
      </c>
      <c r="C49" s="49" t="s">
        <v>286</v>
      </c>
      <c r="D49" s="49" t="s">
        <v>254</v>
      </c>
      <c r="E49" s="49"/>
      <c r="F49" s="49" t="s">
        <v>230</v>
      </c>
      <c r="G49" s="49" t="s">
        <v>191</v>
      </c>
      <c r="H49" s="49" t="s">
        <v>293</v>
      </c>
      <c r="I49" s="103">
        <v>0</v>
      </c>
      <c r="J49" s="49" t="s">
        <v>192</v>
      </c>
      <c r="K49" s="49" t="s">
        <v>231</v>
      </c>
      <c r="L49" s="49" t="s">
        <v>232</v>
      </c>
      <c r="M49" s="49"/>
    </row>
    <row r="50" spans="1:13" s="13" customFormat="1">
      <c r="A50" s="45" t="s">
        <v>344</v>
      </c>
      <c r="B50" s="49" t="s">
        <v>58</v>
      </c>
      <c r="C50" s="49" t="s">
        <v>345</v>
      </c>
      <c r="D50" s="49" t="s">
        <v>254</v>
      </c>
      <c r="E50" s="49"/>
      <c r="F50" s="49" t="s">
        <v>230</v>
      </c>
      <c r="G50" s="49" t="s">
        <v>191</v>
      </c>
      <c r="H50" s="49" t="s">
        <v>251</v>
      </c>
      <c r="I50" s="103">
        <v>0</v>
      </c>
      <c r="J50" s="49" t="s">
        <v>192</v>
      </c>
      <c r="K50" s="49" t="s">
        <v>231</v>
      </c>
      <c r="L50" s="49" t="s">
        <v>232</v>
      </c>
      <c r="M50" s="49"/>
    </row>
    <row r="51" spans="1:13" s="13" customFormat="1">
      <c r="A51" s="45" t="s">
        <v>346</v>
      </c>
      <c r="B51" s="49" t="s">
        <v>58</v>
      </c>
      <c r="C51" s="49" t="s">
        <v>347</v>
      </c>
      <c r="D51" s="49" t="s">
        <v>254</v>
      </c>
      <c r="E51" s="49"/>
      <c r="F51" s="49" t="s">
        <v>230</v>
      </c>
      <c r="G51" s="49" t="s">
        <v>191</v>
      </c>
      <c r="H51" s="49" t="s">
        <v>293</v>
      </c>
      <c r="I51" s="103">
        <v>0</v>
      </c>
      <c r="J51" s="49" t="s">
        <v>192</v>
      </c>
      <c r="K51" s="49" t="s">
        <v>231</v>
      </c>
      <c r="L51" s="49" t="s">
        <v>232</v>
      </c>
      <c r="M51" s="49"/>
    </row>
    <row r="52" spans="1:13" s="13" customFormat="1">
      <c r="A52" s="45" t="s">
        <v>348</v>
      </c>
      <c r="B52" s="49" t="s">
        <v>57</v>
      </c>
      <c r="C52" s="49" t="s">
        <v>304</v>
      </c>
      <c r="D52" s="49" t="s">
        <v>254</v>
      </c>
      <c r="E52" s="49"/>
      <c r="F52" s="49" t="s">
        <v>230</v>
      </c>
      <c r="G52" s="49" t="s">
        <v>191</v>
      </c>
      <c r="H52" s="49" t="s">
        <v>293</v>
      </c>
      <c r="I52" s="103">
        <v>0</v>
      </c>
      <c r="J52" s="49" t="s">
        <v>192</v>
      </c>
      <c r="K52" s="49" t="s">
        <v>231</v>
      </c>
      <c r="L52" s="49" t="s">
        <v>232</v>
      </c>
      <c r="M52" s="49"/>
    </row>
    <row r="53" spans="1:13" s="13" customFormat="1">
      <c r="A53" s="45" t="s">
        <v>349</v>
      </c>
      <c r="B53" s="49" t="s">
        <v>57</v>
      </c>
      <c r="C53" s="49" t="s">
        <v>304</v>
      </c>
      <c r="D53" s="49" t="s">
        <v>254</v>
      </c>
      <c r="E53" s="49"/>
      <c r="F53" s="49" t="s">
        <v>230</v>
      </c>
      <c r="G53" s="49" t="s">
        <v>191</v>
      </c>
      <c r="H53" s="49" t="s">
        <v>293</v>
      </c>
      <c r="I53" s="103">
        <v>0</v>
      </c>
      <c r="J53" s="49" t="s">
        <v>192</v>
      </c>
      <c r="K53" s="49" t="s">
        <v>231</v>
      </c>
      <c r="L53" s="49" t="s">
        <v>232</v>
      </c>
      <c r="M53" s="49"/>
    </row>
    <row r="54" spans="1:13" s="13" customFormat="1">
      <c r="A54" s="45" t="s">
        <v>350</v>
      </c>
      <c r="B54" s="49" t="s">
        <v>57</v>
      </c>
      <c r="C54" s="49"/>
      <c r="D54" s="49" t="s">
        <v>254</v>
      </c>
      <c r="E54" s="49"/>
      <c r="F54" s="49" t="s">
        <v>230</v>
      </c>
      <c r="G54" s="49" t="s">
        <v>191</v>
      </c>
      <c r="H54" s="49" t="s">
        <v>259</v>
      </c>
      <c r="I54" s="103">
        <v>0</v>
      </c>
      <c r="J54" s="49" t="s">
        <v>192</v>
      </c>
      <c r="K54" s="49" t="s">
        <v>231</v>
      </c>
      <c r="L54" s="49" t="s">
        <v>232</v>
      </c>
      <c r="M54" s="49"/>
    </row>
    <row r="55" spans="1:13" s="13" customFormat="1">
      <c r="A55" s="45" t="s">
        <v>351</v>
      </c>
      <c r="B55" s="49" t="s">
        <v>58</v>
      </c>
      <c r="C55" s="49" t="s">
        <v>352</v>
      </c>
      <c r="D55" s="49" t="s">
        <v>254</v>
      </c>
      <c r="E55" s="49"/>
      <c r="F55" s="49" t="s">
        <v>230</v>
      </c>
      <c r="G55" s="49" t="s">
        <v>191</v>
      </c>
      <c r="H55" s="49" t="s">
        <v>251</v>
      </c>
      <c r="I55" s="103">
        <v>0</v>
      </c>
      <c r="J55" s="49" t="s">
        <v>192</v>
      </c>
      <c r="K55" s="49" t="s">
        <v>231</v>
      </c>
      <c r="L55" s="49" t="s">
        <v>232</v>
      </c>
      <c r="M55" s="49"/>
    </row>
    <row r="56" spans="1:13" s="13" customFormat="1">
      <c r="A56" s="45" t="s">
        <v>353</v>
      </c>
      <c r="B56" s="49" t="s">
        <v>58</v>
      </c>
      <c r="C56" s="49"/>
      <c r="D56" s="49" t="s">
        <v>254</v>
      </c>
      <c r="E56" s="49"/>
      <c r="F56" s="49" t="s">
        <v>230</v>
      </c>
      <c r="G56" s="49" t="s">
        <v>191</v>
      </c>
      <c r="H56" s="49" t="s">
        <v>302</v>
      </c>
      <c r="I56" s="103">
        <v>0</v>
      </c>
      <c r="J56" s="49" t="s">
        <v>192</v>
      </c>
      <c r="K56" s="49" t="s">
        <v>231</v>
      </c>
      <c r="L56" s="49" t="s">
        <v>232</v>
      </c>
      <c r="M56" s="49"/>
    </row>
    <row r="57" spans="1:13" s="13" customFormat="1">
      <c r="A57" s="45" t="s">
        <v>354</v>
      </c>
      <c r="B57" s="49" t="s">
        <v>57</v>
      </c>
      <c r="C57" s="49" t="s">
        <v>355</v>
      </c>
      <c r="D57" s="49" t="s">
        <v>254</v>
      </c>
      <c r="E57" s="49"/>
      <c r="F57" s="49" t="s">
        <v>230</v>
      </c>
      <c r="G57" s="49" t="s">
        <v>191</v>
      </c>
      <c r="H57" s="49" t="s">
        <v>259</v>
      </c>
      <c r="I57" s="103">
        <v>0</v>
      </c>
      <c r="J57" s="49" t="s">
        <v>192</v>
      </c>
      <c r="K57" s="49" t="s">
        <v>231</v>
      </c>
      <c r="L57" s="49" t="s">
        <v>232</v>
      </c>
      <c r="M57" s="49"/>
    </row>
    <row r="58" spans="1:13" s="13" customFormat="1">
      <c r="A58" s="45" t="s">
        <v>356</v>
      </c>
      <c r="B58" s="49" t="s">
        <v>57</v>
      </c>
      <c r="C58" s="49" t="s">
        <v>304</v>
      </c>
      <c r="D58" s="49" t="s">
        <v>254</v>
      </c>
      <c r="E58" s="49"/>
      <c r="F58" s="49" t="s">
        <v>230</v>
      </c>
      <c r="G58" s="49" t="s">
        <v>191</v>
      </c>
      <c r="H58" s="49" t="s">
        <v>293</v>
      </c>
      <c r="I58" s="103">
        <v>0</v>
      </c>
      <c r="J58" s="49" t="s">
        <v>192</v>
      </c>
      <c r="K58" s="49" t="s">
        <v>231</v>
      </c>
      <c r="L58" s="49" t="s">
        <v>232</v>
      </c>
      <c r="M58" s="49"/>
    </row>
    <row r="59" spans="1:13" s="13" customFormat="1">
      <c r="A59" s="45" t="s">
        <v>258</v>
      </c>
      <c r="B59" s="49" t="s">
        <v>59</v>
      </c>
      <c r="C59" s="49" t="s">
        <v>355</v>
      </c>
      <c r="D59" s="49" t="s">
        <v>254</v>
      </c>
      <c r="E59" s="49"/>
      <c r="F59" s="49" t="s">
        <v>230</v>
      </c>
      <c r="G59" s="49" t="s">
        <v>191</v>
      </c>
      <c r="H59" s="49" t="s">
        <v>293</v>
      </c>
      <c r="I59" s="103">
        <v>0</v>
      </c>
      <c r="J59" s="49" t="s">
        <v>192</v>
      </c>
      <c r="K59" s="49" t="s">
        <v>231</v>
      </c>
      <c r="L59" s="49" t="s">
        <v>232</v>
      </c>
      <c r="M59" s="49"/>
    </row>
    <row r="60" spans="1:13" s="13" customFormat="1">
      <c r="A60" s="45" t="s">
        <v>357</v>
      </c>
      <c r="B60" s="49" t="s">
        <v>57</v>
      </c>
      <c r="C60" s="49" t="s">
        <v>304</v>
      </c>
      <c r="D60" s="49" t="s">
        <v>254</v>
      </c>
      <c r="E60" s="49"/>
      <c r="F60" s="49" t="s">
        <v>230</v>
      </c>
      <c r="G60" s="49" t="s">
        <v>191</v>
      </c>
      <c r="H60" s="49" t="s">
        <v>293</v>
      </c>
      <c r="I60" s="103">
        <v>0</v>
      </c>
      <c r="J60" s="49" t="s">
        <v>192</v>
      </c>
      <c r="K60" s="49" t="s">
        <v>231</v>
      </c>
      <c r="L60" s="49" t="s">
        <v>232</v>
      </c>
      <c r="M60" s="49"/>
    </row>
    <row r="61" spans="1:13" s="13" customFormat="1">
      <c r="A61" s="45"/>
      <c r="B61" s="49"/>
      <c r="C61" s="49"/>
      <c r="D61" s="49"/>
      <c r="E61" s="49"/>
      <c r="F61" s="49"/>
      <c r="G61" s="49"/>
      <c r="H61" s="49"/>
      <c r="I61" s="103"/>
      <c r="J61" s="49"/>
      <c r="K61" s="49"/>
      <c r="L61" s="49"/>
      <c r="M61" s="49"/>
    </row>
    <row r="62" spans="1:13" s="13" customFormat="1">
      <c r="A62" s="45"/>
      <c r="B62" s="49"/>
      <c r="C62" s="49"/>
      <c r="D62" s="49"/>
      <c r="E62" s="49"/>
      <c r="F62" s="49"/>
      <c r="G62" s="49"/>
      <c r="H62" s="49"/>
      <c r="I62" s="103"/>
      <c r="J62" s="49"/>
      <c r="K62" s="49"/>
      <c r="L62" s="49"/>
      <c r="M62" s="49"/>
    </row>
    <row r="63" spans="1:13" s="13" customFormat="1">
      <c r="A63" s="45"/>
      <c r="B63" s="49"/>
      <c r="C63" s="49"/>
      <c r="D63" s="49"/>
      <c r="E63" s="49"/>
      <c r="F63" s="49"/>
      <c r="G63" s="49"/>
      <c r="H63" s="49"/>
      <c r="I63" s="103"/>
      <c r="J63" s="49"/>
      <c r="K63" s="49"/>
      <c r="L63" s="49"/>
      <c r="M63" s="49"/>
    </row>
    <row r="64" spans="1:13" s="13" customFormat="1">
      <c r="A64" s="45"/>
      <c r="B64" s="49"/>
      <c r="C64" s="49"/>
      <c r="D64" s="49"/>
      <c r="E64" s="49"/>
      <c r="F64" s="49"/>
      <c r="G64" s="49"/>
      <c r="H64" s="49"/>
      <c r="I64" s="103"/>
      <c r="J64" s="49"/>
      <c r="K64" s="49"/>
      <c r="L64" s="49"/>
      <c r="M64" s="49"/>
    </row>
    <row r="65" spans="1:13" s="13" customFormat="1">
      <c r="A65" s="171"/>
      <c r="B65" s="171"/>
      <c r="C65" s="171"/>
      <c r="D65" s="171"/>
      <c r="E65" s="171"/>
      <c r="F65" s="171"/>
      <c r="G65" s="171"/>
      <c r="H65" s="171"/>
      <c r="I65" s="152"/>
      <c r="J65" s="171"/>
      <c r="K65" s="171"/>
      <c r="L65" s="171"/>
      <c r="M65" s="171"/>
    </row>
    <row r="66" spans="1:13" s="13" customFormat="1">
      <c r="A66" s="171"/>
      <c r="B66" s="171"/>
      <c r="C66" s="171"/>
      <c r="D66" s="171"/>
      <c r="E66" s="171"/>
      <c r="F66" s="171"/>
      <c r="G66" s="171"/>
      <c r="H66" s="171"/>
      <c r="I66" s="152"/>
      <c r="J66" s="171"/>
      <c r="K66" s="171"/>
      <c r="L66" s="171"/>
      <c r="M66" s="171"/>
    </row>
    <row r="67" spans="1:13" s="13" customFormat="1">
      <c r="A67" s="171"/>
      <c r="B67" s="171"/>
      <c r="C67" s="171"/>
      <c r="D67" s="171"/>
      <c r="E67" s="171"/>
      <c r="F67" s="171"/>
      <c r="G67" s="171"/>
      <c r="H67" s="171"/>
      <c r="I67" s="152"/>
      <c r="J67" s="171"/>
      <c r="K67" s="171"/>
      <c r="L67" s="171"/>
      <c r="M67" s="171"/>
    </row>
    <row r="68" spans="1:13" s="13" customFormat="1">
      <c r="A68" s="171"/>
      <c r="B68" s="171"/>
      <c r="C68" s="171"/>
      <c r="D68" s="171"/>
      <c r="E68" s="171"/>
      <c r="F68" s="171"/>
      <c r="G68" s="171"/>
      <c r="H68" s="171"/>
      <c r="I68" s="152"/>
      <c r="J68" s="171"/>
      <c r="K68" s="171"/>
      <c r="L68" s="171"/>
      <c r="M68" s="171"/>
    </row>
    <row r="69" spans="1:13" s="13" customFormat="1">
      <c r="A69" s="171"/>
      <c r="B69" s="171"/>
      <c r="C69" s="171"/>
      <c r="D69" s="171"/>
      <c r="E69" s="171"/>
      <c r="F69" s="171"/>
      <c r="G69" s="171"/>
      <c r="H69" s="171"/>
      <c r="I69" s="152"/>
      <c r="J69" s="171"/>
      <c r="K69" s="171"/>
      <c r="L69" s="171"/>
      <c r="M69" s="171"/>
    </row>
    <row r="70" spans="1:13">
      <c r="A70" s="46" t="s">
        <v>47</v>
      </c>
      <c r="B70" s="46"/>
      <c r="C70" s="55"/>
      <c r="D70" s="55"/>
      <c r="E70" s="55"/>
      <c r="F70" s="55"/>
      <c r="G70" s="55"/>
      <c r="H70" s="55"/>
      <c r="I70" s="55"/>
      <c r="J70" s="55"/>
      <c r="K70" s="55"/>
      <c r="L70" s="55"/>
      <c r="M70" s="55"/>
    </row>
    <row r="71" spans="1:13">
      <c r="A71" s="46" t="s">
        <v>57</v>
      </c>
      <c r="B71" s="20"/>
      <c r="C71" s="55"/>
      <c r="D71" s="55"/>
      <c r="E71" s="55"/>
      <c r="F71" s="55"/>
      <c r="G71" s="55"/>
      <c r="H71" s="55"/>
      <c r="I71" s="55"/>
      <c r="J71" s="55"/>
      <c r="K71" s="55"/>
      <c r="L71" s="55"/>
      <c r="M71" s="55"/>
    </row>
    <row r="72" spans="1:13">
      <c r="A72" s="46" t="s">
        <v>58</v>
      </c>
      <c r="B72" s="20"/>
      <c r="C72" s="102"/>
      <c r="D72" s="55"/>
      <c r="E72" s="55"/>
      <c r="F72" s="55"/>
      <c r="G72" s="55"/>
      <c r="H72" s="55"/>
      <c r="I72" s="55"/>
      <c r="J72" s="55"/>
      <c r="K72" s="55"/>
      <c r="L72" s="55"/>
      <c r="M72" s="55"/>
    </row>
    <row r="73" spans="1:13">
      <c r="A73" s="46" t="s">
        <v>61</v>
      </c>
      <c r="B73" s="20"/>
      <c r="C73" s="55"/>
      <c r="D73" s="55"/>
      <c r="E73" s="55"/>
      <c r="F73" s="55"/>
      <c r="G73" s="55"/>
      <c r="H73" s="55"/>
      <c r="I73" s="55"/>
      <c r="J73" s="55"/>
      <c r="K73" s="55"/>
      <c r="L73" s="55"/>
      <c r="M73" s="55"/>
    </row>
    <row r="74" spans="1:13">
      <c r="A74" s="46" t="s">
        <v>59</v>
      </c>
      <c r="B74" s="20"/>
      <c r="C74" s="55"/>
      <c r="D74" s="55"/>
      <c r="E74" s="55"/>
      <c r="F74" s="55"/>
      <c r="G74" s="55"/>
      <c r="H74" s="55"/>
      <c r="I74" s="55"/>
      <c r="J74" s="55"/>
      <c r="K74" s="55"/>
      <c r="L74" s="55"/>
      <c r="M74" s="55"/>
    </row>
    <row r="75" spans="1:13">
      <c r="A75" s="46" t="s">
        <v>54</v>
      </c>
      <c r="B75" s="20"/>
      <c r="C75" s="55"/>
      <c r="D75" s="55"/>
      <c r="E75" s="55"/>
      <c r="F75" s="55"/>
      <c r="G75" s="55"/>
      <c r="H75" s="55"/>
      <c r="I75" s="55"/>
      <c r="J75" s="55"/>
      <c r="K75" s="55"/>
      <c r="L75" s="55"/>
      <c r="M75" s="55"/>
    </row>
    <row r="76" spans="1:13">
      <c r="A76" s="46" t="s">
        <v>126</v>
      </c>
      <c r="B76" s="20"/>
      <c r="C76" s="55"/>
      <c r="D76" s="55"/>
      <c r="E76" s="55"/>
      <c r="F76" s="55"/>
      <c r="G76" s="55"/>
      <c r="H76" s="55"/>
      <c r="I76" s="55"/>
      <c r="J76" s="55"/>
      <c r="K76" s="55"/>
      <c r="L76" s="55"/>
      <c r="M76" s="55"/>
    </row>
    <row r="77" spans="1:13">
      <c r="A77" s="46" t="s">
        <v>127</v>
      </c>
      <c r="B77" s="20"/>
      <c r="C77" s="20"/>
      <c r="D77" s="20"/>
      <c r="E77" s="20"/>
      <c r="F77" s="20"/>
      <c r="G77" s="20"/>
      <c r="H77" s="20"/>
      <c r="I77" s="20"/>
      <c r="J77" s="20"/>
      <c r="K77" s="20"/>
      <c r="L77" s="20"/>
      <c r="M77" s="20"/>
    </row>
    <row r="78" spans="1:13">
      <c r="A78" s="46" t="s">
        <v>134</v>
      </c>
      <c r="B78" s="20"/>
      <c r="C78" s="20"/>
      <c r="D78" s="20"/>
      <c r="E78" s="20"/>
      <c r="F78" s="20"/>
      <c r="G78" s="20"/>
      <c r="H78" s="20"/>
      <c r="I78" s="20"/>
      <c r="J78" s="20"/>
      <c r="K78" s="20"/>
      <c r="L78" s="20"/>
      <c r="M78" s="20"/>
    </row>
    <row r="79" spans="1:13">
      <c r="A79" s="46"/>
      <c r="B79" s="20"/>
      <c r="C79" s="20"/>
      <c r="D79" s="20"/>
      <c r="E79" s="20"/>
      <c r="F79" s="20"/>
      <c r="G79" s="20"/>
      <c r="H79" s="20"/>
      <c r="I79" s="20"/>
      <c r="J79" s="20"/>
      <c r="K79" s="20"/>
      <c r="L79" s="20"/>
      <c r="M79" s="20"/>
    </row>
    <row r="80" spans="1:13">
      <c r="A80" s="20"/>
      <c r="B80" s="20"/>
      <c r="C80" s="20"/>
      <c r="D80" s="20"/>
      <c r="E80" s="20"/>
      <c r="F80" s="20"/>
      <c r="G80" s="20"/>
      <c r="H80" s="20"/>
      <c r="I80" s="20"/>
      <c r="J80" s="20"/>
      <c r="K80" s="20"/>
      <c r="L80" s="20"/>
      <c r="M80" s="20"/>
    </row>
    <row r="81" spans="1:13" ht="16">
      <c r="A81" s="22" t="s">
        <v>53</v>
      </c>
      <c r="B81" s="37"/>
      <c r="C81" s="38"/>
      <c r="D81" s="20"/>
      <c r="E81" s="20"/>
      <c r="F81" s="20"/>
      <c r="G81" s="20"/>
      <c r="H81" s="20"/>
      <c r="I81" s="20"/>
      <c r="J81" s="20"/>
      <c r="K81" s="20"/>
      <c r="L81" s="20"/>
      <c r="M81" s="20"/>
    </row>
    <row r="82" spans="1:13" ht="128">
      <c r="A82" s="56" t="s">
        <v>93</v>
      </c>
      <c r="B82" s="56" t="s">
        <v>282</v>
      </c>
      <c r="C82" s="20"/>
      <c r="D82" s="20"/>
      <c r="E82" s="20"/>
      <c r="F82" s="20"/>
      <c r="G82" s="20"/>
      <c r="H82" s="20"/>
      <c r="I82" s="20"/>
      <c r="J82" s="20"/>
      <c r="K82" s="20"/>
      <c r="L82" s="20"/>
      <c r="M82" s="20"/>
    </row>
    <row r="83" spans="1:13">
      <c r="A83" s="14"/>
      <c r="B83" s="14"/>
      <c r="C83" s="11"/>
      <c r="D83" s="11"/>
      <c r="E83" s="11"/>
    </row>
  </sheetData>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2"/>
  <sheetViews>
    <sheetView zoomScale="85" zoomScaleNormal="85" workbookViewId="0">
      <selection activeCell="J32" sqref="J32"/>
    </sheetView>
  </sheetViews>
  <sheetFormatPr baseColWidth="10" defaultColWidth="9.1640625" defaultRowHeight="14"/>
  <cols>
    <col min="1" max="1" width="18.83203125" style="4" customWidth="1"/>
    <col min="2" max="2" width="61.1640625" style="4" customWidth="1"/>
    <col min="3" max="3" width="20.5" style="4" customWidth="1"/>
    <col min="4" max="4" width="20.6640625" style="4" customWidth="1"/>
    <col min="5" max="5" width="21.1640625" style="4" customWidth="1"/>
    <col min="6" max="6" width="19.33203125" style="4" customWidth="1"/>
    <col min="7" max="7" width="25.33203125" style="4" customWidth="1"/>
    <col min="8" max="8" width="31.1640625" style="4" customWidth="1"/>
    <col min="9" max="9" width="23.83203125" style="4" customWidth="1"/>
    <col min="10" max="16384" width="9.1640625" style="4"/>
  </cols>
  <sheetData>
    <row r="1" spans="1:7" ht="16">
      <c r="A1" s="58" t="s">
        <v>71</v>
      </c>
      <c r="B1" s="2"/>
    </row>
    <row r="2" spans="1:7" s="11" customFormat="1" ht="15">
      <c r="A2" s="9"/>
    </row>
    <row r="3" spans="1:7" s="11" customFormat="1" ht="15">
      <c r="A3" s="9"/>
    </row>
    <row r="4" spans="1:7" s="8" customFormat="1" ht="15">
      <c r="A4" s="9"/>
    </row>
    <row r="5" spans="1:7" ht="15">
      <c r="A5" s="24" t="s">
        <v>26</v>
      </c>
      <c r="B5" s="24" t="s">
        <v>27</v>
      </c>
      <c r="C5" s="47"/>
      <c r="D5" s="10"/>
      <c r="E5" s="10"/>
      <c r="F5" s="10"/>
      <c r="G5" s="7"/>
    </row>
    <row r="6" spans="1:7" ht="15">
      <c r="A6" s="93">
        <v>45670</v>
      </c>
      <c r="B6" s="90" t="s">
        <v>5</v>
      </c>
      <c r="C6" s="47"/>
      <c r="D6" s="10"/>
      <c r="E6" s="10"/>
      <c r="F6" s="10"/>
      <c r="G6" s="7"/>
    </row>
    <row r="7" spans="1:7" ht="14.5" customHeight="1">
      <c r="A7" s="47"/>
      <c r="B7" s="184" t="s">
        <v>41</v>
      </c>
      <c r="C7" s="185"/>
      <c r="D7" s="186"/>
      <c r="E7" s="47"/>
      <c r="F7" s="47"/>
    </row>
    <row r="8" spans="1:7" ht="60">
      <c r="A8" s="17" t="s">
        <v>90</v>
      </c>
      <c r="B8" s="15" t="s">
        <v>28</v>
      </c>
      <c r="C8" s="15" t="s">
        <v>34</v>
      </c>
      <c r="D8" s="15" t="s">
        <v>33</v>
      </c>
      <c r="E8" s="63" t="s">
        <v>51</v>
      </c>
      <c r="F8" s="63" t="s">
        <v>55</v>
      </c>
    </row>
    <row r="9" spans="1:7" ht="15">
      <c r="A9" s="64"/>
      <c r="B9" s="45" t="s">
        <v>89</v>
      </c>
      <c r="C9" s="45" t="s">
        <v>89</v>
      </c>
      <c r="D9" s="45" t="s">
        <v>89</v>
      </c>
      <c r="E9" s="45"/>
      <c r="F9" s="45"/>
    </row>
    <row r="10" spans="1:7">
      <c r="A10" s="91"/>
      <c r="B10" s="64"/>
      <c r="C10" s="64"/>
      <c r="D10" s="64"/>
      <c r="E10" s="45"/>
      <c r="F10" s="45"/>
    </row>
    <row r="11" spans="1:7">
      <c r="A11" s="64"/>
      <c r="B11" s="64"/>
      <c r="C11" s="64"/>
      <c r="D11" s="64"/>
      <c r="E11" s="45"/>
      <c r="F11" s="45"/>
    </row>
    <row r="12" spans="1:7">
      <c r="A12" s="57"/>
      <c r="B12" s="47"/>
      <c r="C12" s="47"/>
      <c r="D12" s="47"/>
      <c r="E12" s="47"/>
      <c r="F12" s="47"/>
    </row>
    <row r="13" spans="1:7">
      <c r="A13" s="47"/>
      <c r="B13" s="47"/>
      <c r="C13" s="47"/>
      <c r="D13" s="47"/>
      <c r="E13" s="47"/>
      <c r="F13" s="47"/>
    </row>
    <row r="14" spans="1:7" ht="16">
      <c r="A14" s="22" t="s">
        <v>53</v>
      </c>
      <c r="B14" s="37"/>
      <c r="C14" s="38"/>
      <c r="D14" s="47"/>
      <c r="E14" s="47"/>
      <c r="F14" s="47"/>
    </row>
    <row r="15" spans="1:7" ht="119">
      <c r="A15" s="39" t="s">
        <v>72</v>
      </c>
      <c r="B15" s="92" t="s">
        <v>229</v>
      </c>
      <c r="C15" s="20"/>
      <c r="D15" s="47"/>
      <c r="E15" s="47"/>
      <c r="F15" s="47"/>
    </row>
    <row r="16" spans="1:7">
      <c r="A16" s="47"/>
      <c r="B16" s="47"/>
      <c r="C16" s="47"/>
      <c r="D16" s="47"/>
      <c r="E16" s="47"/>
      <c r="F16" s="47"/>
    </row>
    <row r="17" spans="1:6">
      <c r="A17" s="47"/>
      <c r="B17" s="47"/>
      <c r="C17" s="47"/>
      <c r="D17" s="47"/>
      <c r="E17" s="47"/>
      <c r="F17" s="47"/>
    </row>
    <row r="18" spans="1:6">
      <c r="A18" s="47"/>
      <c r="B18" s="47"/>
      <c r="C18" s="47"/>
      <c r="D18" s="47"/>
      <c r="E18" s="47"/>
      <c r="F18" s="47"/>
    </row>
    <row r="21" spans="1:6">
      <c r="A21" s="1"/>
      <c r="B21" s="1"/>
    </row>
    <row r="22" spans="1:6">
      <c r="A22" s="1"/>
      <c r="B22" s="1"/>
    </row>
  </sheetData>
  <mergeCells count="1">
    <mergeCell ref="B7:D7"/>
  </mergeCells>
  <pageMargins left="0.7" right="0.7" top="0.75" bottom="0.75" header="0.3" footer="0.3"/>
  <pageSetup paperSize="9" scale="94"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24B5-EDE9-A44D-BE00-A2D461B6CA51}">
  <dimension ref="A1:P51"/>
  <sheetViews>
    <sheetView topLeftCell="A23" zoomScale="103" zoomScaleNormal="115" workbookViewId="0">
      <selection activeCell="B27" sqref="B27:D27"/>
    </sheetView>
  </sheetViews>
  <sheetFormatPr baseColWidth="10" defaultColWidth="8.6640625" defaultRowHeight="15"/>
  <cols>
    <col min="1" max="1" width="33.6640625" customWidth="1"/>
    <col min="2" max="2" width="12.1640625" customWidth="1"/>
    <col min="3" max="3" width="12.6640625" customWidth="1"/>
    <col min="4" max="4" width="22" customWidth="1"/>
    <col min="5" max="5" width="13.5" customWidth="1"/>
    <col min="6" max="6" width="10.6640625" customWidth="1"/>
    <col min="7" max="7" width="14.83203125" customWidth="1"/>
    <col min="8" max="8" width="11.33203125" customWidth="1"/>
    <col min="9" max="9" width="11" customWidth="1"/>
    <col min="10" max="10" width="13.6640625" customWidth="1"/>
    <col min="11" max="12" width="13.1640625" customWidth="1"/>
    <col min="13" max="13" width="14.83203125" customWidth="1"/>
    <col min="16" max="16" width="37.6640625" customWidth="1"/>
  </cols>
  <sheetData>
    <row r="1" spans="1:16" ht="16">
      <c r="A1" s="106" t="s">
        <v>198</v>
      </c>
    </row>
    <row r="2" spans="1:16">
      <c r="A2" s="107"/>
    </row>
    <row r="3" spans="1:16">
      <c r="A3" s="107"/>
    </row>
    <row r="4" spans="1:16" s="109" customFormat="1" ht="15.75" customHeight="1">
      <c r="A4" s="108" t="s">
        <v>199</v>
      </c>
    </row>
    <row r="5" spans="1:16">
      <c r="A5" s="110" t="s">
        <v>53</v>
      </c>
      <c r="B5" s="111"/>
      <c r="C5" s="195"/>
      <c r="D5" s="195"/>
    </row>
    <row r="6" spans="1:16" ht="108" customHeight="1">
      <c r="A6" s="112" t="s">
        <v>199</v>
      </c>
      <c r="B6" s="194" t="s">
        <v>358</v>
      </c>
      <c r="C6" s="194"/>
      <c r="D6" s="194"/>
    </row>
    <row r="8" spans="1:16">
      <c r="A8" s="196" t="s">
        <v>200</v>
      </c>
      <c r="B8" s="197"/>
      <c r="C8" s="197"/>
      <c r="D8" s="197"/>
      <c r="E8" s="197"/>
      <c r="F8" s="113"/>
      <c r="G8" s="114"/>
      <c r="H8" s="115"/>
      <c r="I8" s="196" t="s">
        <v>201</v>
      </c>
      <c r="J8" s="197"/>
      <c r="K8" s="197"/>
      <c r="L8" s="197"/>
      <c r="M8" s="197"/>
      <c r="N8" s="197"/>
      <c r="O8" s="113"/>
      <c r="P8" s="114"/>
    </row>
    <row r="9" spans="1:16">
      <c r="A9" s="116"/>
      <c r="G9" s="117"/>
      <c r="I9" s="116"/>
      <c r="P9" s="117"/>
    </row>
    <row r="10" spans="1:16">
      <c r="A10" s="116"/>
      <c r="G10" s="117"/>
      <c r="I10" s="116"/>
      <c r="P10" s="117"/>
    </row>
    <row r="11" spans="1:16">
      <c r="A11" s="116"/>
      <c r="G11" s="117"/>
      <c r="I11" s="116"/>
      <c r="P11" s="117"/>
    </row>
    <row r="12" spans="1:16">
      <c r="A12" s="116"/>
      <c r="G12" s="117"/>
      <c r="I12" s="116"/>
      <c r="P12" s="117"/>
    </row>
    <row r="13" spans="1:16">
      <c r="A13" s="116"/>
      <c r="G13" s="117"/>
      <c r="I13" s="116"/>
      <c r="P13" s="117"/>
    </row>
    <row r="14" spans="1:16">
      <c r="A14" s="116"/>
      <c r="G14" s="117"/>
      <c r="I14" s="116"/>
      <c r="P14" s="117"/>
    </row>
    <row r="15" spans="1:16">
      <c r="A15" s="116"/>
      <c r="G15" s="117"/>
      <c r="I15" s="116"/>
      <c r="P15" s="117"/>
    </row>
    <row r="16" spans="1:16">
      <c r="A16" s="116"/>
      <c r="G16" s="117"/>
      <c r="I16" s="116"/>
      <c r="P16" s="117"/>
    </row>
    <row r="17" spans="1:16">
      <c r="A17" s="116"/>
      <c r="G17" s="117"/>
      <c r="I17" s="116"/>
      <c r="P17" s="117"/>
    </row>
    <row r="18" spans="1:16">
      <c r="A18" s="116"/>
      <c r="G18" s="117"/>
      <c r="I18" s="116"/>
      <c r="P18" s="117"/>
    </row>
    <row r="19" spans="1:16">
      <c r="A19" s="116"/>
      <c r="G19" s="117"/>
      <c r="I19" s="116"/>
      <c r="P19" s="117"/>
    </row>
    <row r="20" spans="1:16">
      <c r="A20" s="116"/>
      <c r="G20" s="117"/>
      <c r="I20" s="116"/>
      <c r="P20" s="117"/>
    </row>
    <row r="21" spans="1:16">
      <c r="A21" s="116"/>
      <c r="G21" s="117"/>
      <c r="I21" s="116"/>
      <c r="P21" s="117"/>
    </row>
    <row r="22" spans="1:16">
      <c r="A22" s="118"/>
      <c r="B22" s="119"/>
      <c r="C22" s="119"/>
      <c r="D22" s="119"/>
      <c r="E22" s="119"/>
      <c r="F22" s="119"/>
      <c r="G22" s="120"/>
      <c r="I22" s="118"/>
      <c r="J22" s="119"/>
      <c r="K22" s="119"/>
      <c r="L22" s="119"/>
      <c r="M22" s="119"/>
      <c r="N22" s="119"/>
      <c r="O22" s="119"/>
      <c r="P22" s="120"/>
    </row>
    <row r="25" spans="1:16" s="109" customFormat="1" ht="15.75" customHeight="1">
      <c r="A25" s="108" t="s">
        <v>202</v>
      </c>
    </row>
    <row r="26" spans="1:16">
      <c r="A26" s="110" t="s">
        <v>53</v>
      </c>
      <c r="B26" s="195"/>
      <c r="C26" s="195"/>
      <c r="D26" s="195"/>
    </row>
    <row r="27" spans="1:16" ht="98" customHeight="1">
      <c r="A27" s="112" t="s">
        <v>202</v>
      </c>
      <c r="B27" s="194" t="s">
        <v>359</v>
      </c>
      <c r="C27" s="194"/>
      <c r="D27" s="194"/>
    </row>
    <row r="29" spans="1:16" ht="45">
      <c r="A29" s="121" t="s">
        <v>203</v>
      </c>
      <c r="B29" s="122" t="s">
        <v>204</v>
      </c>
      <c r="C29" s="123" t="s">
        <v>205</v>
      </c>
      <c r="D29" s="124" t="s">
        <v>206</v>
      </c>
      <c r="E29" s="122" t="s">
        <v>207</v>
      </c>
      <c r="F29" s="123" t="s">
        <v>208</v>
      </c>
      <c r="G29" s="124" t="s">
        <v>209</v>
      </c>
      <c r="H29" s="122" t="s">
        <v>210</v>
      </c>
      <c r="I29" s="123" t="s">
        <v>211</v>
      </c>
      <c r="J29" s="124" t="s">
        <v>212</v>
      </c>
      <c r="K29" s="122" t="s">
        <v>213</v>
      </c>
      <c r="L29" s="123" t="s">
        <v>214</v>
      </c>
      <c r="M29" s="124" t="s">
        <v>215</v>
      </c>
    </row>
    <row r="30" spans="1:16" s="125" customFormat="1">
      <c r="A30" s="151" t="s">
        <v>227</v>
      </c>
      <c r="B30">
        <v>920</v>
      </c>
      <c r="C30">
        <v>813</v>
      </c>
      <c r="D30" s="153">
        <f>(C30-B30)/C30</f>
        <v>-0.13161131611316113</v>
      </c>
      <c r="E30">
        <v>1264</v>
      </c>
      <c r="F30">
        <v>1165</v>
      </c>
      <c r="G30" s="153">
        <f>(F30-E30)/F30</f>
        <v>-8.4978540772532182E-2</v>
      </c>
      <c r="H30">
        <v>1026</v>
      </c>
      <c r="I30">
        <v>962</v>
      </c>
      <c r="J30" s="153">
        <f>(I30-H30)/I30</f>
        <v>-6.6528066528066532E-2</v>
      </c>
      <c r="K30" s="153">
        <v>0.21299999999999999</v>
      </c>
      <c r="L30" s="153">
        <v>0.28039999999999998</v>
      </c>
      <c r="M30" s="153">
        <f>(L30-K30)/L30</f>
        <v>0.2403708987161198</v>
      </c>
    </row>
    <row r="31" spans="1:16">
      <c r="A31" s="151"/>
      <c r="B31" s="149"/>
      <c r="C31" s="149"/>
      <c r="D31" s="127"/>
      <c r="E31" s="150"/>
      <c r="F31" s="126"/>
      <c r="G31" s="127"/>
      <c r="H31" s="150"/>
      <c r="I31" s="150"/>
      <c r="J31" s="127"/>
      <c r="K31" s="148"/>
      <c r="L31" s="148"/>
      <c r="M31" s="127"/>
    </row>
    <row r="32" spans="1:16">
      <c r="A32" s="128" t="s">
        <v>216</v>
      </c>
    </row>
    <row r="35" spans="1:4">
      <c r="A35" s="108" t="s">
        <v>217</v>
      </c>
      <c r="B35" s="108"/>
    </row>
    <row r="36" spans="1:4">
      <c r="A36" s="129" t="s">
        <v>218</v>
      </c>
      <c r="B36" s="129" t="s">
        <v>219</v>
      </c>
      <c r="C36" s="129"/>
      <c r="D36" s="129"/>
    </row>
    <row r="37" spans="1:4">
      <c r="A37" s="129" t="s">
        <v>220</v>
      </c>
      <c r="B37" s="129" t="s">
        <v>221</v>
      </c>
      <c r="C37" s="129"/>
      <c r="D37" s="129"/>
    </row>
    <row r="38" spans="1:4">
      <c r="A38" s="129" t="s">
        <v>222</v>
      </c>
      <c r="B38" s="129" t="s">
        <v>223</v>
      </c>
      <c r="C38" s="129"/>
      <c r="D38" s="129"/>
    </row>
    <row r="39" spans="1:4">
      <c r="A39" s="129" t="s">
        <v>224</v>
      </c>
      <c r="B39" s="129" t="s">
        <v>225</v>
      </c>
      <c r="C39" s="129"/>
      <c r="D39" s="129"/>
    </row>
    <row r="44" spans="1:4">
      <c r="B44" s="145"/>
    </row>
    <row r="45" spans="1:4">
      <c r="B45" s="146"/>
    </row>
    <row r="46" spans="1:4">
      <c r="B46" s="147"/>
    </row>
    <row r="47" spans="1:4">
      <c r="B47" s="146"/>
    </row>
    <row r="48" spans="1:4">
      <c r="B48" s="147"/>
    </row>
    <row r="49" spans="2:2">
      <c r="B49" s="146"/>
    </row>
    <row r="50" spans="2:2">
      <c r="B50" s="145"/>
    </row>
    <row r="51" spans="2:2">
      <c r="B51" s="145"/>
    </row>
  </sheetData>
  <mergeCells count="6">
    <mergeCell ref="B27:D27"/>
    <mergeCell ref="C5:D5"/>
    <mergeCell ref="B6:D6"/>
    <mergeCell ref="A8:E8"/>
    <mergeCell ref="I8:N8"/>
    <mergeCell ref="B26:D26"/>
  </mergeCells>
  <hyperlinks>
    <hyperlink ref="A30" r:id="rId1" xr:uid="{BE7E3106-5447-E84F-8F9A-43F1B28ECFC8}"/>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7</vt:i4>
      </vt:variant>
      <vt:variant>
        <vt:lpstr>Intervalli denominati</vt:lpstr>
      </vt:variant>
      <vt:variant>
        <vt:i4>11</vt:i4>
      </vt:variant>
    </vt:vector>
  </HeadingPairs>
  <TitlesOfParts>
    <vt:vector size="18" baseType="lpstr">
      <vt:lpstr>Themes</vt:lpstr>
      <vt:lpstr>Comments</vt:lpstr>
      <vt:lpstr>1(Data)</vt:lpstr>
      <vt:lpstr>2(Products)</vt:lpstr>
      <vt:lpstr>3(Data providers)</vt:lpstr>
      <vt:lpstr>4(Web services)</vt:lpstr>
      <vt:lpstr>5(Web traffic)</vt:lpstr>
      <vt:lpstr>'1(Data)'!_ftn3</vt:lpstr>
      <vt:lpstr>'1(Data)'!_ftn6</vt:lpstr>
      <vt:lpstr>'1(Data)'!_ftnref1</vt:lpstr>
      <vt:lpstr>'1(Data)'!_ftnref2</vt:lpstr>
      <vt:lpstr>'1(Data)'!_ftnref3</vt:lpstr>
      <vt:lpstr>'1(Data)'!_ftnref4</vt:lpstr>
      <vt:lpstr>'1(Data)'!_ftnref5</vt:lpstr>
      <vt:lpstr>'1(Data)'!_ftnref6</vt:lpstr>
      <vt:lpstr>'1(Data)'!_Toc509591800</vt:lpstr>
      <vt:lpstr>'3(Data providers)'!_Toc509591802</vt:lpstr>
      <vt:lpstr>'4(Web services)'!_Toc509591811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Tonné</dc:creator>
  <cp:lastModifiedBy>Antonio Novellino</cp:lastModifiedBy>
  <cp:lastPrinted>2020-06-15T08:28:46Z</cp:lastPrinted>
  <dcterms:created xsi:type="dcterms:W3CDTF">2018-04-24T06:01:14Z</dcterms:created>
  <dcterms:modified xsi:type="dcterms:W3CDTF">2025-01-21T12:36:34Z</dcterms:modified>
</cp:coreProperties>
</file>