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wp51\EMODnet-Bathymetry-Tender-2024\project\reporting\Jan-March2025\assessment\"/>
    </mc:Choice>
  </mc:AlternateContent>
  <xr:revisionPtr revIDLastSave="0" documentId="13_ncr:1_{B570603B-13B3-41A3-BDA1-40092CD86995}" xr6:coauthVersionLast="47" xr6:coauthVersionMax="47" xr10:uidLastSave="{00000000-0000-0000-0000-000000000000}"/>
  <bookViews>
    <workbookView xWindow="-103" yWindow="-103" windowWidth="22149" windowHeight="13200" tabRatio="737" activeTab="3" xr2:uid="{00000000-000D-0000-FFFF-FFFF00000000}"/>
  </bookViews>
  <sheets>
    <sheet name="Themes" sheetId="23" r:id="rId1"/>
    <sheet name="Comments" sheetId="32" r:id="rId2"/>
    <sheet name="1(Data)" sheetId="33" r:id="rId3"/>
    <sheet name="2(Products)" sheetId="24" r:id="rId4"/>
    <sheet name="3(Data providers)" sheetId="3" r:id="rId5"/>
    <sheet name="4(Web services)" sheetId="11" r:id="rId6"/>
    <sheet name="5(Web traffic)" sheetId="34" r:id="rId7"/>
  </sheets>
  <definedNames>
    <definedName name="_ftn1" localSheetId="2">'1(Data)'!#REF!</definedName>
    <definedName name="_ftn2" localSheetId="2">'1(Data)'!#REF!</definedName>
    <definedName name="_ftn3" localSheetId="2">'1(Data)'!$A$30</definedName>
    <definedName name="_ftn4" localSheetId="2">'1(Data)'!#REF!</definedName>
    <definedName name="_ftn5" localSheetId="2">'1(Data)'!#REF!</definedName>
    <definedName name="_ftn6" localSheetId="2">'1(Data)'!$A$34</definedName>
    <definedName name="_ftnref1" localSheetId="2">'1(Data)'!$A$5</definedName>
    <definedName name="_ftnref2" localSheetId="2">'1(Data)'!$B$5</definedName>
    <definedName name="_ftnref3" localSheetId="2">'1(Data)'!$C$5</definedName>
    <definedName name="_ftnref4" localSheetId="2">'1(Data)'!$P$5</definedName>
    <definedName name="_ftnref5" localSheetId="2">'1(Data)'!$Q$5</definedName>
    <definedName name="_ftnref6" localSheetId="2">'1(Data)'!$A$8</definedName>
    <definedName name="_Toc509591800" localSheetId="2">'1(Data)'!$A$1</definedName>
    <definedName name="_Toc509591802" localSheetId="4">'3(Data providers)'!$A$1</definedName>
    <definedName name="_Toc509591811" localSheetId="5">'4(Web services)'!$A$1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4" i="24" l="1"/>
  <c r="N44" i="24"/>
  <c r="E46" i="24"/>
  <c r="H46" i="24"/>
  <c r="H45" i="24"/>
  <c r="E45" i="24"/>
  <c r="H44" i="24"/>
  <c r="E44" i="24"/>
  <c r="O23" i="24"/>
  <c r="S21" i="24"/>
  <c r="G13" i="24"/>
  <c r="G12" i="24"/>
  <c r="G10" i="24"/>
  <c r="G9" i="24"/>
  <c r="G45" i="33" l="1"/>
  <c r="M30" i="34" l="1"/>
  <c r="J30" i="34"/>
  <c r="G30" i="34"/>
  <c r="D30" i="34"/>
  <c r="D9" i="33" l="1"/>
  <c r="A13" i="32"/>
  <c r="A12" i="32"/>
  <c r="A6" i="32" l="1"/>
  <c r="A4" i="32"/>
  <c r="A10" i="32" l="1"/>
  <c r="A9" i="32"/>
  <c r="A8" i="32"/>
</calcChain>
</file>

<file path=xl/sharedStrings.xml><?xml version="1.0" encoding="utf-8"?>
<sst xmlns="http://schemas.openxmlformats.org/spreadsheetml/2006/main" count="497" uniqueCount="277">
  <si>
    <t>Theme</t>
  </si>
  <si>
    <t>Sub-themes</t>
  </si>
  <si>
    <t>Bathymetry</t>
  </si>
  <si>
    <t>Geology</t>
  </si>
  <si>
    <t>Seabed habitats</t>
  </si>
  <si>
    <t>Physics</t>
  </si>
  <si>
    <t>Temperature in the water column, Salinity in the water column, Sea surface currents, Water Optical properties, Sea Level, Atmospheric parameters, Water Conductivity/Biogeochemical, Waves, Winds, River, Underwater noise, Ice coverage</t>
  </si>
  <si>
    <t>Chemistry</t>
  </si>
  <si>
    <t>Biology</t>
  </si>
  <si>
    <t>Human Activities</t>
  </si>
  <si>
    <t>Portal</t>
  </si>
  <si>
    <t>Measurement unit</t>
  </si>
  <si>
    <t>Redundancy</t>
  </si>
  <si>
    <t>Number of CDIs = Number of datasets</t>
  </si>
  <si>
    <t>No</t>
  </si>
  <si>
    <t>Datasets</t>
  </si>
  <si>
    <t>Count records (1 record = 1 data file), including the data needed to build data products.</t>
  </si>
  <si>
    <t>Records</t>
  </si>
  <si>
    <t>Number of data records, meaning the total number of lines of all data sets</t>
  </si>
  <si>
    <t xml:space="preserve">if one platform measures x parameters (=themes), then it is counted x times in the break down table. </t>
  </si>
  <si>
    <t>Platforms</t>
  </si>
  <si>
    <t>Yes, one CDI can cover several themes</t>
  </si>
  <si>
    <t>Country</t>
  </si>
  <si>
    <t>Organisation name</t>
  </si>
  <si>
    <t xml:space="preserve">[1] The human activities datasets are composed by objects and related tables that store records (relational databases). </t>
  </si>
  <si>
    <t>Acidity, Antifoulants, Chlorophyll, Dissolved gasses, Fertilizers, Hydrocarbons, Heavy metals, Organic Matter, Marine litter, Polychlorinated biphenyls, Pesticides and biocides, Radionuclides, Silicates</t>
  </si>
  <si>
    <t>Reporting date</t>
  </si>
  <si>
    <t>Portal name</t>
  </si>
  <si>
    <t>WMS</t>
  </si>
  <si>
    <t>Yes</t>
  </si>
  <si>
    <t>Datasets (can contain records from different subthemes/ functional groups)</t>
  </si>
  <si>
    <t>Seabed Substrate, Sea-floor Geology, Coastal Behavior, Geological events and probabilities, Mineral Occurrences, Submerged Landscapes</t>
  </si>
  <si>
    <t>[2] The list of sub-themes is provided in the first tab.</t>
  </si>
  <si>
    <t>WCS</t>
  </si>
  <si>
    <t>WFS</t>
  </si>
  <si>
    <t>.. [unit]</t>
  </si>
  <si>
    <t>Volume unit [1]</t>
  </si>
  <si>
    <t>If not supplied upon approaching: reason why? (reply from organisation)</t>
  </si>
  <si>
    <t>Please highlight newly added data within this reporting period.</t>
  </si>
  <si>
    <t>Trend on data</t>
  </si>
  <si>
    <t>Name of sub-theme/ interface</t>
  </si>
  <si>
    <t>Trend on data products</t>
  </si>
  <si>
    <t>Machine Interface 
(Data accessed programmatically - Software that would receive data/data products/external data products through software)</t>
  </si>
  <si>
    <t>Is it: a Data product or an External product?</t>
  </si>
  <si>
    <t>Breakdown of sub-theme</t>
  </si>
  <si>
    <t>Date product was built/ updated</t>
  </si>
  <si>
    <t>Name of the data product 
(description in the narrative)</t>
  </si>
  <si>
    <t>Organisation type [1]</t>
  </si>
  <si>
    <t xml:space="preserve">[1] The organisation types are: </t>
  </si>
  <si>
    <t>Comments on the progress indicators in the excel template</t>
  </si>
  <si>
    <t>Progress indicator</t>
  </si>
  <si>
    <t xml:space="preserve">Comment </t>
  </si>
  <si>
    <t>Add any other interfaces as required/available</t>
  </si>
  <si>
    <t>Number of WFS requests 
(previous quarter)</t>
  </si>
  <si>
    <t>Explanation of the trends and statistics</t>
  </si>
  <si>
    <t>Others</t>
  </si>
  <si>
    <t>Were there any changes compared to the previous quarter?</t>
  </si>
  <si>
    <t>List all organisations that have supplied data voluntarily or upon request/approach witin this quarter</t>
  </si>
  <si>
    <t>The purpose of this indicator is to have an oversight of the types of organisations supplying data and to measure the extent of restricted data</t>
  </si>
  <si>
    <t>The purpose of this indicator is to provide detail on the status of the various interfaces to data &amp; products on the portals</t>
  </si>
  <si>
    <t>Express as a percentage data and products available in each service</t>
  </si>
  <si>
    <t>Approached or volunteered?</t>
  </si>
  <si>
    <t>Please refer to "Explanation of the trends and statistics" below</t>
  </si>
  <si>
    <t>The purpose of this sheet is to provide a status overview of the different sub-theme data available on the portal and the download frequency by users</t>
  </si>
  <si>
    <t>The purpose of this sheet is to provide a status overview of the different sub-theme data products available on the portal and the download frequency by users</t>
  </si>
  <si>
    <t>Academia/Research</t>
  </si>
  <si>
    <t>Government/Public administration</t>
  </si>
  <si>
    <t>NGOs/Civil society</t>
  </si>
  <si>
    <t>Number of WMS requests 
(previous quarter)</t>
  </si>
  <si>
    <t>Business and Private company</t>
  </si>
  <si>
    <t>Number of Map visualisations (previous quarter)</t>
  </si>
  <si>
    <t>[1] Total number of (external) data products.</t>
  </si>
  <si>
    <t>Is the product built internally or externally?</t>
  </si>
  <si>
    <t>Indicator 1: Current status and coverage of total available thematic data</t>
  </si>
  <si>
    <t>1.A) Volume and coverage of available data</t>
  </si>
  <si>
    <t>1.B) Usage of data in this quarter</t>
  </si>
  <si>
    <t>Indicator 2: Current status and coverage of total number of data products</t>
  </si>
  <si>
    <t>2.A) Volume and coverage of available data products</t>
  </si>
  <si>
    <t>2.B) Usage of data products in this quarter</t>
  </si>
  <si>
    <t>Indicator 4: Online 'Web' interfaces to access or view data</t>
  </si>
  <si>
    <t>4) Online 'Web' interfaces to access or view data</t>
  </si>
  <si>
    <t>1 Status/Volume and coverage of all available acquired data</t>
  </si>
  <si>
    <t>2 Status/Total number and the coverage of all built &amp; external data products</t>
  </si>
  <si>
    <t>1B) Usage of data in this quarter</t>
  </si>
  <si>
    <t>2A) Volume and coverage of available data products</t>
  </si>
  <si>
    <t>2B) Usage of data products in this quarter</t>
  </si>
  <si>
    <t>1A) Volume and coverage of available data</t>
  </si>
  <si>
    <t>[4] Decimal definition 1 GB = 1000^3 bytes</t>
  </si>
  <si>
    <t>Total number of products per sub-theme</t>
  </si>
  <si>
    <t>Total number of products per sub-theme (previous quarter)</t>
  </si>
  <si>
    <t>Explanation of trend value in the narrative.</t>
  </si>
  <si>
    <t>[3] Trend is calculated from the figures at the end of the last quarter as compared with the figures at this stage.</t>
  </si>
  <si>
    <t>[3] Decimal definition 1 GB = 1000^3 bytes.</t>
  </si>
  <si>
    <t>[4] Trend compares the result with previous period.</t>
  </si>
  <si>
    <t>[1] Define unit of manual download (e.g. datasets, requests, records, …); additional explanation can be provided in the narrative.</t>
  </si>
  <si>
    <t>[2] Indicate the unit and total volume of downloadable items in relation to the unit in which they are downloadable (e.g. the total volume or number of CDIs/records/datasets/... available for download) – clearly specify the unit.</t>
  </si>
  <si>
    <t>Web service Trends</t>
  </si>
  <si>
    <t>Sub-theme/ interface name</t>
  </si>
  <si>
    <t>[4] Decimal definition 1 GB = 1000^3 bytes.</t>
  </si>
  <si>
    <t>3) Organisations supplying/ approached to supply data and data products</t>
  </si>
  <si>
    <t xml:space="preserve">[1] Indicate the volume unit of measurement: “records”, "CDI", “data sets”, or “platforms”. </t>
  </si>
  <si>
    <t>Under what license was the data provided?</t>
  </si>
  <si>
    <t>Was the data provided as a digital file or a web service?</t>
  </si>
  <si>
    <t>Total data volume per sub-theme (previous quarter)</t>
  </si>
  <si>
    <t>Sea basin [2]</t>
  </si>
  <si>
    <t>[2] For which sea-basin(s) was the data provided?</t>
  </si>
  <si>
    <t xml:space="preserve">[3] Restricted data is defined as 'non-public data'. </t>
  </si>
  <si>
    <t>Sub-theme(s) + description</t>
  </si>
  <si>
    <t>% of restricted data [3] 
(or #restricted/# not restricted)</t>
  </si>
  <si>
    <t>Indicator 3: Internal and external organisations supplying/approached to supply data and data products within this quarter</t>
  </si>
  <si>
    <t>Volume (in GigaBytes)</t>
  </si>
  <si>
    <t>Data type supplied: data, data product, both?</t>
  </si>
  <si>
    <t>Provided through Ingestion or directly? [4]</t>
  </si>
  <si>
    <t>[4] Was the data provided through EMODnet Ingestion or directly through the thematic?</t>
  </si>
  <si>
    <t>Baltic Sea EEA</t>
  </si>
  <si>
    <t>Black Sea EEA</t>
  </si>
  <si>
    <t>Greater North Sea EEA</t>
  </si>
  <si>
    <t>Med Sea EEA (Adriatic Sea, Ionian Sea and the Central Mediterranean Sea, Western Meditarranean Sea, Aegean-Levantine Sea)</t>
  </si>
  <si>
    <t>Caspian Sea (not defined by EEA shapefile)</t>
  </si>
  <si>
    <t>Other Seas (Other regions not defined by EEA shapefiles)</t>
  </si>
  <si>
    <t>Macroalgae, Angiosperms, Benthos, Birds, Fish, Mammals, Phytoplankton, Reptiles, Zooplankton</t>
  </si>
  <si>
    <t>Aggregate extraction, Algae production, Aquaculture, Cables, Cultural heritage, Desalination, Dredging, Environment, Fisheries, Main Ports, Maritime Spatial Planning (MSP), Military Areas, Nuclear power plants, Ocean energy facilities, Oil and Gas, Other forms of area management/designation, Pipelines, Shipping density, Waste disposal, Wind farms</t>
  </si>
  <si>
    <t>• Habitats - seabed habitats (including coastal wetlands): broad-scale mapping, collection of classified maps, collection of models, composite products
• Habitats - essential fish habitats: collection of classified maps, collection of models
• Chemistry - dissolved gases
• Geology - seabed substrate
• Physics - optical properties, salinity, waves, currents, ice cover
• Bathymetry – depth to seabed</t>
  </si>
  <si>
    <t>Reported Volume unit</t>
  </si>
  <si>
    <t>Recording-day-platform</t>
  </si>
  <si>
    <t>Occurrence records</t>
  </si>
  <si>
    <t>Geographic records (objects)+ Related records[1])</t>
  </si>
  <si>
    <t>Number of cells for each data product (raster file, GeoTIFF/NetCDF format)</t>
  </si>
  <si>
    <t>Grid cells (only for Shipping density datasets)</t>
  </si>
  <si>
    <t>Number of geographic records (point, line or polygon objects). For geometries linking to a related table, also number of records from related tables. Temporal, automatically acquired, new records are counted</t>
  </si>
  <si>
    <t xml:space="preserve">Each year new records can be added/removed to each of these tables. So it is more accurate to report both the number of the objects and the number of new records. </t>
  </si>
  <si>
    <t>Volume unit</t>
  </si>
  <si>
    <t>[6] Please note that the data that occur in the Arctic will also occur in the other areas.</t>
  </si>
  <si>
    <t>Arctic (not defined by EEA shapefile) [6]</t>
  </si>
  <si>
    <t>Total area coverage (total %) or data density (number)</t>
  </si>
  <si>
    <t>Please feel free to record the areas as you did in the past, if you have problems with this lay-out. If you do that, please record this fact in the narrative.</t>
  </si>
  <si>
    <t>[5] Total % sea-basin area covered by all data or number of CDIs/platforms/records in this area (left column) ; % area covered by data added in this phase or number of CDIs/platforms/records added this phase (right column).</t>
  </si>
  <si>
    <t>[5] Product Density: How much products available per sea-basin. Calculate total % area covered by all products or total number of products per sea-bason; indicate % area covered by products added in this quarter or number of products added in this quarter.</t>
  </si>
  <si>
    <t>Atlantic EEA (North East Atlantic Ocean, Macaronesia, Iceland Sea, Norwegian Sea, Celtic Seas, Bay of Biscay and Iberian coast, White Sea, Barents Sea)</t>
  </si>
  <si>
    <t>Caribbean Sea (not defined by EEA shapefile)</t>
  </si>
  <si>
    <t>Added this phase (% or number)</t>
  </si>
  <si>
    <t>Your opinion on the data coverage within EMODnet for your thematic</t>
  </si>
  <si>
    <t>Indicator 5: Quarterly web traffic statistics</t>
  </si>
  <si>
    <t>The purpose of this indicator is to provide detail on the web traffic statistics</t>
  </si>
  <si>
    <t xml:space="preserve">Please refer to "Explanation of the trends and statistics" </t>
  </si>
  <si>
    <t>Visitors</t>
  </si>
  <si>
    <t>Page views</t>
  </si>
  <si>
    <t>Unique page views</t>
  </si>
  <si>
    <t>% of returning visitors</t>
  </si>
  <si>
    <t>Page URL</t>
  </si>
  <si>
    <t>5.2) Quarterly total number of visitors, page views, unique page views and percentage of returning visitors</t>
  </si>
  <si>
    <t>Visitors (previous Q)</t>
  </si>
  <si>
    <t>Visitors (current Q)</t>
  </si>
  <si>
    <t>Page views (previous Q)</t>
  </si>
  <si>
    <t>Page views (current Q)</t>
  </si>
  <si>
    <t>Unique page views (previous Q)</t>
  </si>
  <si>
    <t>Unique page views (current Q)</t>
  </si>
  <si>
    <t>% of returning visitors (previous Q)</t>
  </si>
  <si>
    <t>% of returning visitors (current Q)</t>
  </si>
  <si>
    <r>
      <t xml:space="preserve">Total number of </t>
    </r>
    <r>
      <rPr>
        <b/>
        <i/>
        <u/>
        <sz val="10"/>
        <rFont val="Calibri"/>
        <family val="2"/>
        <scheme val="minor"/>
      </rPr>
      <t>built</t>
    </r>
    <r>
      <rPr>
        <b/>
        <i/>
        <sz val="10"/>
        <rFont val="Calibri"/>
        <family val="2"/>
        <scheme val="minor"/>
      </rPr>
      <t xml:space="preserve"> data products in portal </t>
    </r>
    <r>
      <rPr>
        <sz val="10"/>
        <rFont val="Calibri"/>
        <family val="2"/>
        <scheme val="minor"/>
      </rPr>
      <t>[1]</t>
    </r>
  </si>
  <si>
    <r>
      <t xml:space="preserve">Total number of </t>
    </r>
    <r>
      <rPr>
        <b/>
        <i/>
        <u/>
        <sz val="10"/>
        <rFont val="Calibri"/>
        <family val="2"/>
        <scheme val="minor"/>
      </rPr>
      <t>external</t>
    </r>
    <r>
      <rPr>
        <b/>
        <i/>
        <sz val="10"/>
        <rFont val="Calibri"/>
        <family val="2"/>
        <scheme val="minor"/>
      </rPr>
      <t xml:space="preserve"> data products in portal </t>
    </r>
    <r>
      <rPr>
        <sz val="10"/>
        <rFont val="Calibri"/>
        <family val="2"/>
        <scheme val="minor"/>
      </rPr>
      <t>[1]</t>
    </r>
  </si>
  <si>
    <r>
      <t xml:space="preserve">Sub-theme </t>
    </r>
    <r>
      <rPr>
        <sz val="10"/>
        <rFont val="Calibri"/>
        <family val="2"/>
        <scheme val="minor"/>
      </rPr>
      <t>[2]</t>
    </r>
  </si>
  <si>
    <r>
      <t xml:space="preserve">Trend in total number of products (%) </t>
    </r>
    <r>
      <rPr>
        <sz val="10"/>
        <rFont val="Calibri"/>
        <family val="2"/>
        <scheme val="minor"/>
      </rPr>
      <t>[3]</t>
    </r>
  </si>
  <si>
    <r>
      <t xml:space="preserve">Total data product Volume in GigaBytes </t>
    </r>
    <r>
      <rPr>
        <sz val="10"/>
        <rFont val="Calibri"/>
        <family val="2"/>
        <scheme val="minor"/>
      </rPr>
      <t>[4]</t>
    </r>
  </si>
  <si>
    <r>
      <t xml:space="preserve">Sea-basins </t>
    </r>
    <r>
      <rPr>
        <sz val="12"/>
        <rFont val="Calibri"/>
        <family val="2"/>
        <scheme val="minor"/>
      </rPr>
      <t>[5]</t>
    </r>
  </si>
  <si>
    <r>
      <t>Manual download unit</t>
    </r>
    <r>
      <rPr>
        <sz val="10"/>
        <rFont val="Calibri"/>
        <family val="2"/>
        <scheme val="minor"/>
      </rPr>
      <t xml:space="preserve"> [1]</t>
    </r>
  </si>
  <si>
    <r>
      <t xml:space="preserve">Unit and Total Volume </t>
    </r>
    <r>
      <rPr>
        <b/>
        <sz val="10"/>
        <rFont val="Calibri"/>
        <family val="2"/>
        <scheme val="minor"/>
      </rPr>
      <t>available</t>
    </r>
    <r>
      <rPr>
        <sz val="10"/>
        <rFont val="Calibri"/>
        <family val="2"/>
        <scheme val="minor"/>
      </rPr>
      <t xml:space="preserve"> for download [2]</t>
    </r>
  </si>
  <si>
    <r>
      <t xml:space="preserve">Total Volume </t>
    </r>
    <r>
      <rPr>
        <b/>
        <sz val="10"/>
        <rFont val="Calibri"/>
        <family val="2"/>
        <scheme val="minor"/>
      </rPr>
      <t>downloaded</t>
    </r>
    <r>
      <rPr>
        <sz val="10"/>
        <rFont val="Calibri"/>
        <family val="2"/>
        <scheme val="minor"/>
      </rPr>
      <t xml:space="preserve"> in GigaBytes [3]</t>
    </r>
  </si>
  <si>
    <r>
      <t xml:space="preserve">Number of manual </t>
    </r>
    <r>
      <rPr>
        <b/>
        <sz val="10"/>
        <rFont val="Calibri"/>
        <family val="2"/>
        <scheme val="minor"/>
      </rPr>
      <t>downloads</t>
    </r>
    <r>
      <rPr>
        <sz val="10"/>
        <rFont val="Calibri"/>
        <family val="2"/>
        <scheme val="minor"/>
      </rPr>
      <t xml:space="preserve"> 
(</t>
    </r>
    <r>
      <rPr>
        <b/>
        <sz val="10"/>
        <rFont val="Calibri"/>
        <family val="2"/>
        <scheme val="minor"/>
      </rPr>
      <t>this quarter</t>
    </r>
    <r>
      <rPr>
        <sz val="10"/>
        <rFont val="Calibri"/>
        <family val="2"/>
        <scheme val="minor"/>
      </rPr>
      <t>)</t>
    </r>
  </si>
  <si>
    <r>
      <t xml:space="preserve">Number of manual </t>
    </r>
    <r>
      <rPr>
        <b/>
        <sz val="10"/>
        <rFont val="Calibri"/>
        <family val="2"/>
        <scheme val="minor"/>
      </rPr>
      <t xml:space="preserve">downloads
</t>
    </r>
    <r>
      <rPr>
        <sz val="10"/>
        <rFont val="Calibri"/>
        <family val="2"/>
        <scheme val="minor"/>
      </rPr>
      <t>(</t>
    </r>
    <r>
      <rPr>
        <b/>
        <sz val="10"/>
        <rFont val="Calibri"/>
        <family val="2"/>
        <scheme val="minor"/>
      </rPr>
      <t>previous quarter</t>
    </r>
    <r>
      <rPr>
        <sz val="10"/>
        <rFont val="Calibri"/>
        <family val="2"/>
        <scheme val="minor"/>
      </rPr>
      <t>)</t>
    </r>
  </si>
  <si>
    <r>
      <t xml:space="preserve">Trend # of manual downloads (%) </t>
    </r>
    <r>
      <rPr>
        <sz val="10"/>
        <rFont val="Calibri"/>
        <family val="2"/>
        <scheme val="minor"/>
      </rPr>
      <t>[4]</t>
    </r>
  </si>
  <si>
    <r>
      <t xml:space="preserve">Number of </t>
    </r>
    <r>
      <rPr>
        <b/>
        <sz val="10"/>
        <rFont val="Calibri"/>
        <family val="2"/>
        <scheme val="minor"/>
      </rPr>
      <t>Map</t>
    </r>
    <r>
      <rPr>
        <sz val="10"/>
        <rFont val="Calibri"/>
        <family val="2"/>
        <scheme val="minor"/>
      </rPr>
      <t xml:space="preserve"> </t>
    </r>
    <r>
      <rPr>
        <b/>
        <sz val="10"/>
        <rFont val="Calibri"/>
        <family val="2"/>
        <scheme val="minor"/>
      </rPr>
      <t>visualisations</t>
    </r>
    <r>
      <rPr>
        <sz val="10"/>
        <rFont val="Calibri"/>
        <family val="2"/>
        <scheme val="minor"/>
      </rPr>
      <t xml:space="preserve"> (this quarter)</t>
    </r>
  </si>
  <si>
    <r>
      <t xml:space="preserve">Trend # of map visualisations (%) </t>
    </r>
    <r>
      <rPr>
        <sz val="10"/>
        <rFont val="Calibri"/>
        <family val="2"/>
        <scheme val="minor"/>
      </rPr>
      <t>[4]</t>
    </r>
  </si>
  <si>
    <r>
      <t xml:space="preserve">Number of </t>
    </r>
    <r>
      <rPr>
        <b/>
        <sz val="10"/>
        <rFont val="Calibri"/>
        <family val="2"/>
        <scheme val="minor"/>
      </rPr>
      <t>WMS</t>
    </r>
    <r>
      <rPr>
        <sz val="10"/>
        <rFont val="Calibri"/>
        <family val="2"/>
        <scheme val="minor"/>
      </rPr>
      <t xml:space="preserve"> requests (this quarter)</t>
    </r>
  </si>
  <si>
    <r>
      <t xml:space="preserve">Trend # of WMS requests (%) </t>
    </r>
    <r>
      <rPr>
        <sz val="10"/>
        <rFont val="Calibri"/>
        <family val="2"/>
        <scheme val="minor"/>
      </rPr>
      <t>[4]</t>
    </r>
  </si>
  <si>
    <r>
      <t xml:space="preserve">Number of </t>
    </r>
    <r>
      <rPr>
        <b/>
        <sz val="10"/>
        <rFont val="Calibri"/>
        <family val="2"/>
        <scheme val="minor"/>
      </rPr>
      <t>WFS</t>
    </r>
    <r>
      <rPr>
        <sz val="10"/>
        <rFont val="Calibri"/>
        <family val="2"/>
        <scheme val="minor"/>
      </rPr>
      <t xml:space="preserve"> requests 
(this quarter)</t>
    </r>
  </si>
  <si>
    <r>
      <t xml:space="preserve">Trend # of WFS requests (%) </t>
    </r>
    <r>
      <rPr>
        <sz val="10"/>
        <rFont val="Calibri"/>
        <family val="2"/>
        <scheme val="minor"/>
      </rPr>
      <t>[4]</t>
    </r>
  </si>
  <si>
    <r>
      <t xml:space="preserve">Total data volume per sub-theme 
(refer to </t>
    </r>
    <r>
      <rPr>
        <sz val="10"/>
        <rFont val="Calibri"/>
        <family val="2"/>
        <scheme val="minor"/>
      </rPr>
      <t>[1])</t>
    </r>
  </si>
  <si>
    <r>
      <t xml:space="preserve">Trend in total data volume (%) </t>
    </r>
    <r>
      <rPr>
        <sz val="10"/>
        <rFont val="Calibri"/>
        <family val="2"/>
        <scheme val="minor"/>
      </rPr>
      <t>[3]</t>
    </r>
  </si>
  <si>
    <r>
      <t xml:space="preserve">Total data Volume in GigaBytes </t>
    </r>
    <r>
      <rPr>
        <sz val="10"/>
        <rFont val="Calibri"/>
        <family val="2"/>
        <scheme val="minor"/>
      </rPr>
      <t>[4]</t>
    </r>
  </si>
  <si>
    <r>
      <t xml:space="preserve">Number of </t>
    </r>
    <r>
      <rPr>
        <b/>
        <sz val="10"/>
        <rFont val="Calibri"/>
        <family val="2"/>
        <scheme val="minor"/>
      </rPr>
      <t>manual</t>
    </r>
    <r>
      <rPr>
        <sz val="10"/>
        <rFont val="Calibri"/>
        <family val="2"/>
        <scheme val="minor"/>
      </rPr>
      <t xml:space="preserve"> </t>
    </r>
    <r>
      <rPr>
        <b/>
        <sz val="10"/>
        <rFont val="Calibri"/>
        <family val="2"/>
        <scheme val="minor"/>
      </rPr>
      <t>downloads</t>
    </r>
    <r>
      <rPr>
        <sz val="10"/>
        <rFont val="Calibri"/>
        <family val="2"/>
        <scheme val="minor"/>
      </rPr>
      <t xml:space="preserve"> 
(</t>
    </r>
    <r>
      <rPr>
        <b/>
        <sz val="10"/>
        <rFont val="Calibri"/>
        <family val="2"/>
        <scheme val="minor"/>
      </rPr>
      <t>this quarter</t>
    </r>
    <r>
      <rPr>
        <sz val="10"/>
        <rFont val="Calibri"/>
        <family val="2"/>
        <scheme val="minor"/>
      </rPr>
      <t>)</t>
    </r>
  </si>
  <si>
    <r>
      <t xml:space="preserve">Number of </t>
    </r>
    <r>
      <rPr>
        <b/>
        <sz val="10"/>
        <rFont val="Calibri"/>
        <family val="2"/>
        <scheme val="minor"/>
      </rPr>
      <t>manual</t>
    </r>
    <r>
      <rPr>
        <sz val="10"/>
        <rFont val="Calibri"/>
        <family val="2"/>
        <scheme val="minor"/>
      </rPr>
      <t xml:space="preserve"> </t>
    </r>
    <r>
      <rPr>
        <b/>
        <sz val="10"/>
        <rFont val="Calibri"/>
        <family val="2"/>
        <scheme val="minor"/>
      </rPr>
      <t xml:space="preserve">downloads
</t>
    </r>
    <r>
      <rPr>
        <sz val="10"/>
        <rFont val="Calibri"/>
        <family val="2"/>
        <scheme val="minor"/>
      </rPr>
      <t>(</t>
    </r>
    <r>
      <rPr>
        <b/>
        <sz val="10"/>
        <rFont val="Calibri"/>
        <family val="2"/>
        <scheme val="minor"/>
      </rPr>
      <t>previous quarter</t>
    </r>
    <r>
      <rPr>
        <sz val="10"/>
        <rFont val="Calibri"/>
        <family val="2"/>
        <scheme val="minor"/>
      </rPr>
      <t>)</t>
    </r>
  </si>
  <si>
    <r>
      <t xml:space="preserve">Trend number of downloads (%) </t>
    </r>
    <r>
      <rPr>
        <sz val="10"/>
        <rFont val="Calibri"/>
        <family val="2"/>
        <scheme val="minor"/>
      </rPr>
      <t>[4]</t>
    </r>
  </si>
  <si>
    <r>
      <t xml:space="preserve">Trend number of map visualisations (%) </t>
    </r>
    <r>
      <rPr>
        <sz val="10"/>
        <rFont val="Calibri"/>
        <family val="2"/>
        <scheme val="minor"/>
      </rPr>
      <t>[4]</t>
    </r>
  </si>
  <si>
    <r>
      <t xml:space="preserve">Trend number of WMS requests (%) </t>
    </r>
    <r>
      <rPr>
        <sz val="10"/>
        <rFont val="Calibri"/>
        <family val="2"/>
        <scheme val="minor"/>
      </rPr>
      <t>[4]</t>
    </r>
  </si>
  <si>
    <r>
      <t xml:space="preserve">Trend number of WFS requests (%) </t>
    </r>
    <r>
      <rPr>
        <sz val="10"/>
        <rFont val="Calibri"/>
        <family val="2"/>
        <scheme val="minor"/>
      </rPr>
      <t>[4]</t>
    </r>
  </si>
  <si>
    <r>
      <t xml:space="preserve">Copy-paste screenshot below of the graph of the report sent to you by the Secretariat </t>
    </r>
    <r>
      <rPr>
        <b/>
        <i/>
        <sz val="10"/>
        <color theme="8" tint="-0.249977111117893"/>
        <rFont val="Calibri"/>
        <family val="2"/>
        <scheme val="minor"/>
      </rPr>
      <t>(current Q)</t>
    </r>
  </si>
  <si>
    <t xml:space="preserve">Trend page views (%) </t>
  </si>
  <si>
    <t>Trend unique page views (%)</t>
  </si>
  <si>
    <t>Trend % of returning visitors (%)</t>
  </si>
  <si>
    <t>[1] Trend is calculated from the figures at the end of the last quarter as compared with the figures at this stage.</t>
  </si>
  <si>
    <t>Trend visitors (%)  [1]</t>
  </si>
  <si>
    <t>The number of unique visitors. Every visitor is counted once, even if they visit the website many times during the day.</t>
  </si>
  <si>
    <t>The number of times a page was visited.</t>
  </si>
  <si>
    <t>The number of times a page was uniquely visited. If a visitor views a page several times during one session, it will be counted only once.</t>
  </si>
  <si>
    <t>The percentage of returning visitors.</t>
  </si>
  <si>
    <t>Definitions (from Europa Analytics)</t>
  </si>
  <si>
    <t>5.1) Daily number of page views of EMODnet Thematic entry page</t>
  </si>
  <si>
    <t>CDIs</t>
  </si>
  <si>
    <t>REMARK: As discussed earlier with Secretariat it is not possible to monitor and report data volumes for CDIs</t>
  </si>
  <si>
    <t>no of CDIs</t>
  </si>
  <si>
    <t>CDI service</t>
  </si>
  <si>
    <t>Data</t>
  </si>
  <si>
    <t>Unknown</t>
  </si>
  <si>
    <t>HR-DTMs</t>
  </si>
  <si>
    <t>Built</t>
  </si>
  <si>
    <t>DTM</t>
  </si>
  <si>
    <t>EBWBL</t>
  </si>
  <si>
    <t>NA</t>
  </si>
  <si>
    <t>CDTMs</t>
  </si>
  <si>
    <t>Externally</t>
  </si>
  <si>
    <t>Satellite Derived Coastlines</t>
  </si>
  <si>
    <t xml:space="preserve">HR-DTMs; DTMs;CPRDs; </t>
  </si>
  <si>
    <t>Data files</t>
  </si>
  <si>
    <t>CP Map Viewer - Products Catalogue</t>
  </si>
  <si>
    <t>DTM Tiles</t>
  </si>
  <si>
    <t>Data Product</t>
  </si>
  <si>
    <t>included in number above</t>
  </si>
  <si>
    <t xml:space="preserve">1 package </t>
  </si>
  <si>
    <t>WMTS service</t>
  </si>
  <si>
    <t>Only WMTS</t>
  </si>
  <si>
    <t>Volunteered</t>
  </si>
  <si>
    <t>data</t>
  </si>
  <si>
    <t>survey</t>
  </si>
  <si>
    <t>digital</t>
  </si>
  <si>
    <t>https://geo-service.maris.nl/emodnet_bathymetry/wms?request=getcapabilities</t>
  </si>
  <si>
    <t>https://geo-service.maris.nl/emodnet_bathymetry/wfs?request=getcapabilities</t>
  </si>
  <si>
    <t>NO</t>
  </si>
  <si>
    <t>OGC Map Services</t>
  </si>
  <si>
    <t>https://ows.emodnet-bathymetry.eu/wms</t>
  </si>
  <si>
    <t>https://ows.emodnet-bathymetry.eu/wfs</t>
  </si>
  <si>
    <t>https://ows.emodnet-bathymetry.eu/wcs</t>
  </si>
  <si>
    <t>https://tiles.emodnet-bathymetry.eu/wmts/1.0.0/WMTSCapabilities.xml</t>
  </si>
  <si>
    <t>EMODnet Bathymetry World Base Layer Service (WMTS)</t>
  </si>
  <si>
    <t>No changes</t>
  </si>
  <si>
    <t>https://emodnet.ec.europa.eu/en/bathymetry</t>
  </si>
  <si>
    <t>30/09/2024</t>
  </si>
  <si>
    <t>31/12/2024</t>
  </si>
  <si>
    <t>44 CDIs</t>
  </si>
  <si>
    <t>Flemish Ministry of Mobility and Public Works, Agency for Maritime and Coastal Services, Coastal Division</t>
  </si>
  <si>
    <t>Belgium</t>
  </si>
  <si>
    <t>No CDIs</t>
  </si>
  <si>
    <t xml:space="preserve">The quartely numbers are reasonable as the bathymety narrative is a static story. See the earlier remark under 5.1.This quarter the numbers are somewhat higher than in the previous quarter. </t>
  </si>
  <si>
    <t>11552 [DTM tiles]</t>
  </si>
  <si>
    <t>1780 [HR-DTMs]</t>
  </si>
  <si>
    <t>31/03/2025</t>
  </si>
  <si>
    <t>43292 CDIs</t>
  </si>
  <si>
    <t>1489 CDIs</t>
  </si>
  <si>
    <t xml:space="preserve">There are a few new CDIs delivered. A training workshop was held in March 2025. It is expected that the next 3 quarters there will be an increase in CDIs population.   </t>
  </si>
  <si>
    <t xml:space="preserve">The number of downloaded CDIs in this quarter is much higher than in the previous quarter. </t>
  </si>
  <si>
    <t>Coastal Heights</t>
  </si>
  <si>
    <t>15/3/2025</t>
  </si>
  <si>
    <t>15/03/2025</t>
  </si>
  <si>
    <t>2100 [DTM Tiles]</t>
  </si>
  <si>
    <t>329 [HR-DTM files]</t>
  </si>
  <si>
    <t>21799 [DTM tiles]</t>
  </si>
  <si>
    <t>4161 [HR-DTMs]</t>
  </si>
  <si>
    <t xml:space="preserve">In March 2025 the new 2024 DTMs (Europe and Caribbean), new HR-DTMs and associated data products have been released. </t>
  </si>
  <si>
    <t xml:space="preserve">The number of product downloads has increased considerably compared to the previous quarter. These numbers demonstrate the continuing interest of users in these EMODnet products. This concerns not only the HRDTMs and DTM tiles, but also of the Satellite Derived Coastlines package.  Also, the number of WMS - WFS requests is again very high. The major increase can be explained by the new 2024 products release which took place after mid March 2025. </t>
  </si>
  <si>
    <t xml:space="preserve">Overall, EMODnet Bathymetry has brought together an excellent data collection (CDIs and Composite DTMs), covering all European sea regions and compiled by 78 data providers. </t>
  </si>
  <si>
    <t>IEO-CSIC, Spanish Oceanographic Institute</t>
  </si>
  <si>
    <t>Map the Gaps</t>
  </si>
  <si>
    <t>Royal Netherlands Navy, Hydrographic Service</t>
  </si>
  <si>
    <t>Spain</t>
  </si>
  <si>
    <t>United States</t>
  </si>
  <si>
    <t>Netherlands</t>
  </si>
  <si>
    <t>(4) Greater North Sea</t>
  </si>
  <si>
    <t>8 Atlantic Ocean; 13 Other Seas</t>
  </si>
  <si>
    <t>1 Caribbean Region</t>
  </si>
  <si>
    <t>189 Greater North Sea; 1 Caribbean Region</t>
  </si>
  <si>
    <t>13 restricted</t>
  </si>
  <si>
    <t>234 unrestricted; (44) restricted</t>
  </si>
  <si>
    <t xml:space="preserve"> (4) restricted</t>
  </si>
  <si>
    <t>1 unrestricted</t>
  </si>
  <si>
    <t>CC-BY-4.0 if unrestricted; else organisation own policy</t>
  </si>
  <si>
    <t xml:space="preserve">Three data providers have submitted new entries, while one data provider has deprecrated some entries. </t>
  </si>
  <si>
    <t>Daily number of page views of the Bathymetry narrative is quite steady and around 135 in January and February, while it increases to circa 190 in March 2025. This quarter is higher as previous quarter. This is the static content. Unfortunately, we cannot see how the bathymetry map layers and products are visited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</si>
</sst>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i/>
      <sz val="11"/>
      <color theme="8" tint="-0.249977111117893"/>
      <name val="Calibri"/>
      <family val="2"/>
      <scheme val="minor"/>
    </font>
    <font>
      <i/>
      <sz val="11"/>
      <name val="Calibri"/>
      <family val="2"/>
      <scheme val="minor"/>
    </font>
    <font>
      <sz val="11"/>
      <name val="Calibri"/>
      <family val="2"/>
      <scheme val="minor"/>
    </font>
    <font>
      <sz val="11"/>
      <color rgb="FFFF0000"/>
      <name val="Calibri"/>
      <family val="2"/>
      <scheme val="minor"/>
    </font>
    <font>
      <b/>
      <sz val="12"/>
      <name val="Calibri"/>
      <family val="2"/>
      <scheme val="minor"/>
    </font>
    <font>
      <i/>
      <sz val="10"/>
      <color theme="8" tint="-0.249977111117893"/>
      <name val="Calibri"/>
      <family val="2"/>
      <scheme val="minor"/>
    </font>
    <font>
      <b/>
      <sz val="11"/>
      <name val="Calibri"/>
      <family val="2"/>
      <scheme val="minor"/>
    </font>
    <font>
      <b/>
      <sz val="9"/>
      <name val="Calibri"/>
      <family val="2"/>
      <scheme val="minor"/>
    </font>
    <font>
      <sz val="9"/>
      <name val="Calibri"/>
      <family val="2"/>
      <scheme val="minor"/>
    </font>
    <font>
      <b/>
      <i/>
      <sz val="10"/>
      <color theme="8" tint="-0.249977111117893"/>
      <name val="Calibri"/>
      <family val="2"/>
      <scheme val="minor"/>
    </font>
    <font>
      <b/>
      <sz val="12"/>
      <color rgb="FF333333"/>
      <name val="Calibri"/>
      <family val="2"/>
      <scheme val="minor"/>
    </font>
    <font>
      <sz val="10"/>
      <color rgb="FF333333"/>
      <name val="Calibri"/>
      <family val="2"/>
      <scheme val="minor"/>
    </font>
    <font>
      <i/>
      <sz val="10"/>
      <name val="Calibri"/>
      <family val="2"/>
      <scheme val="minor"/>
    </font>
    <font>
      <sz val="10"/>
      <name val="Calibri"/>
      <family val="2"/>
      <scheme val="minor"/>
    </font>
    <font>
      <i/>
      <sz val="10"/>
      <color rgb="FF333333"/>
      <name val="Calibri"/>
      <family val="2"/>
      <scheme val="minor"/>
    </font>
    <font>
      <b/>
      <sz val="10"/>
      <name val="Calibri"/>
      <family val="2"/>
      <scheme val="minor"/>
    </font>
    <font>
      <sz val="11"/>
      <color rgb="FF333333"/>
      <name val="Calibri"/>
      <family val="2"/>
      <scheme val="minor"/>
    </font>
    <font>
      <b/>
      <i/>
      <sz val="10"/>
      <name val="Calibri"/>
      <family val="2"/>
      <scheme val="minor"/>
    </font>
    <font>
      <b/>
      <i/>
      <u/>
      <sz val="10"/>
      <name val="Calibri"/>
      <family val="2"/>
      <scheme val="minor"/>
    </font>
    <font>
      <sz val="12"/>
      <name val="Calibri"/>
      <family val="2"/>
      <scheme val="minor"/>
    </font>
    <font>
      <sz val="9"/>
      <color rgb="FFFF0000"/>
      <name val="Calibri"/>
      <family val="2"/>
      <scheme val="minor"/>
    </font>
    <font>
      <strike/>
      <sz val="10"/>
      <name val="Calibri"/>
      <family val="2"/>
      <scheme val="minor"/>
    </font>
    <font>
      <b/>
      <sz val="12"/>
      <color rgb="FFFFFFFF"/>
      <name val="Calibri"/>
      <family val="2"/>
      <scheme val="minor"/>
    </font>
    <font>
      <sz val="10"/>
      <color rgb="FFFFFFFF"/>
      <name val="Calibri"/>
      <family val="2"/>
      <scheme val="minor"/>
    </font>
    <font>
      <sz val="9"/>
      <color rgb="FF333333"/>
      <name val="Calibri"/>
      <family val="2"/>
      <scheme val="minor"/>
    </font>
    <font>
      <sz val="9"/>
      <color theme="1"/>
      <name val="Calibri"/>
      <family val="2"/>
      <scheme val="minor"/>
    </font>
    <font>
      <b/>
      <sz val="10"/>
      <color theme="1"/>
      <name val="Calibri"/>
      <family val="2"/>
      <scheme val="minor"/>
    </font>
    <font>
      <sz val="10"/>
      <color theme="1"/>
      <name val="Calibri"/>
      <family val="2"/>
      <scheme val="minor"/>
    </font>
    <font>
      <i/>
      <sz val="10"/>
      <color theme="0" tint="-0.34998626667073579"/>
      <name val="Calibri"/>
      <family val="2"/>
      <scheme val="minor"/>
    </font>
    <font>
      <sz val="11"/>
      <color theme="0" tint="-0.34998626667073579"/>
      <name val="Calibri"/>
      <family val="2"/>
      <scheme val="minor"/>
    </font>
    <font>
      <i/>
      <sz val="9"/>
      <color theme="1"/>
      <name val="Calibri"/>
      <family val="2"/>
      <scheme val="minor"/>
    </font>
    <font>
      <sz val="10"/>
      <name val="Open Sans"/>
      <family val="2"/>
    </font>
    <font>
      <sz val="10"/>
      <color rgb="FF333333"/>
      <name val="Open Sans"/>
      <family val="2"/>
    </font>
    <font>
      <i/>
      <sz val="10"/>
      <color rgb="FF333333"/>
      <name val="Open Sans"/>
      <family val="2"/>
    </font>
    <font>
      <u/>
      <sz val="11"/>
      <color theme="10"/>
      <name val="Calibri"/>
      <family val="2"/>
      <scheme val="minor"/>
    </font>
    <font>
      <i/>
      <sz val="10"/>
      <color theme="1"/>
      <name val="Calibri"/>
      <family val="2"/>
      <scheme val="minor"/>
    </font>
  </fonts>
  <fills count="13">
    <fill>
      <patternFill patternType="none"/>
    </fill>
    <fill>
      <patternFill patternType="gray125"/>
    </fill>
    <fill>
      <patternFill patternType="solid">
        <fgColor rgb="FFDAEEF3"/>
        <bgColor indexed="64"/>
      </patternFill>
    </fill>
    <fill>
      <patternFill patternType="solid">
        <fgColor rgb="FF5B9BD5"/>
        <bgColor indexed="64"/>
      </patternFill>
    </fill>
    <fill>
      <patternFill patternType="solid">
        <fgColor rgb="FFD5A6BD"/>
        <bgColor indexed="64"/>
      </patternFill>
    </fill>
    <fill>
      <patternFill patternType="solid">
        <fgColor rgb="FFC27BA0"/>
        <bgColor indexed="64"/>
      </patternFill>
    </fill>
    <fill>
      <patternFill patternType="solid">
        <fgColor rgb="FF0A71B4"/>
        <bgColor indexed="64"/>
      </patternFill>
    </fill>
    <fill>
      <patternFill patternType="solid">
        <fgColor rgb="FF00B0F0"/>
        <bgColor indexed="64"/>
      </patternFill>
    </fill>
    <fill>
      <patternFill patternType="solid">
        <fgColor theme="4"/>
        <bgColor indexed="64"/>
      </patternFill>
    </fill>
    <fill>
      <patternFill patternType="solid">
        <fgColor theme="4" tint="0.39997558519241921"/>
        <bgColor indexed="64"/>
      </patternFill>
    </fill>
    <fill>
      <patternFill patternType="solid">
        <fgColor rgb="FFD5A6BD"/>
        <bgColor rgb="FFD5A6BD"/>
      </patternFill>
    </fill>
    <fill>
      <patternFill patternType="solid">
        <fgColor theme="0"/>
        <bgColor indexed="64"/>
      </patternFill>
    </fill>
    <fill>
      <patternFill patternType="solid">
        <fgColor theme="4"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4BACC6"/>
      </left>
      <right/>
      <top style="medium">
        <color rgb="FF4BACC6"/>
      </top>
      <bottom style="medium">
        <color rgb="FF4BACC6"/>
      </bottom>
      <diagonal/>
    </border>
    <border>
      <left/>
      <right style="medium">
        <color rgb="FF4BACC6"/>
      </right>
      <top style="medium">
        <color rgb="FF4BACC6"/>
      </top>
      <bottom style="medium">
        <color rgb="FF4BACC6"/>
      </bottom>
      <diagonal/>
    </border>
    <border>
      <left style="medium">
        <color rgb="FF92CDDC"/>
      </left>
      <right style="medium">
        <color rgb="FF92CDDC"/>
      </right>
      <top/>
      <bottom style="medium">
        <color rgb="FF92CDDC"/>
      </bottom>
      <diagonal/>
    </border>
    <border>
      <left/>
      <right style="medium">
        <color rgb="FF92CDDC"/>
      </right>
      <top/>
      <bottom style="medium">
        <color rgb="FF92CDDC"/>
      </bottom>
      <diagonal/>
    </border>
    <border>
      <left style="medium">
        <color rgb="FF92CDDC"/>
      </left>
      <right style="medium">
        <color rgb="FF92CDDC"/>
      </right>
      <top style="medium">
        <color rgb="FF92CDDC"/>
      </top>
      <bottom/>
      <diagonal/>
    </border>
    <border>
      <left style="thin">
        <color indexed="64"/>
      </left>
      <right/>
      <top/>
      <bottom style="thin">
        <color indexed="64"/>
      </bottom>
      <diagonal/>
    </border>
    <border>
      <left/>
      <right/>
      <top/>
      <bottom style="thin">
        <color indexed="64"/>
      </bottom>
      <diagonal/>
    </border>
    <border>
      <left style="medium">
        <color rgb="FF92CDDC"/>
      </left>
      <right style="medium">
        <color rgb="FF92CDDC"/>
      </right>
      <top/>
      <bottom/>
      <diagonal/>
    </border>
    <border>
      <left/>
      <right style="medium">
        <color rgb="FF92CDDC"/>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rgb="FF92CDDC"/>
      </right>
      <top style="medium">
        <color rgb="FF92CDDC"/>
      </top>
      <bottom style="medium">
        <color rgb="FF92CDDC"/>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35" fillId="0" borderId="0" applyNumberFormat="0" applyFill="0" applyBorder="0" applyAlignment="0" applyProtection="0"/>
  </cellStyleXfs>
  <cellXfs count="160">
    <xf numFmtId="0" fontId="0" fillId="0" borderId="0" xfId="0"/>
    <xf numFmtId="0" fontId="1" fillId="0" borderId="0" xfId="0" applyFont="1"/>
    <xf numFmtId="0" fontId="2" fillId="0" borderId="0" xfId="0" applyFont="1"/>
    <xf numFmtId="0" fontId="3" fillId="0" borderId="0" xfId="0" applyFont="1"/>
    <xf numFmtId="0" fontId="5" fillId="0" borderId="0" xfId="0" applyFont="1"/>
    <xf numFmtId="0" fontId="6" fillId="0" borderId="0" xfId="0" applyFont="1"/>
    <xf numFmtId="0" fontId="7" fillId="2" borderId="0" xfId="0" applyFont="1" applyFill="1" applyAlignment="1">
      <alignment vertical="top"/>
    </xf>
    <xf numFmtId="0" fontId="3" fillId="2" borderId="0" xfId="0" applyFont="1" applyFill="1"/>
    <xf numFmtId="0" fontId="8" fillId="2" borderId="0" xfId="0" applyFont="1" applyFill="1" applyAlignment="1">
      <alignment vertical="top"/>
    </xf>
    <xf numFmtId="0" fontId="9" fillId="2" borderId="0" xfId="0" applyFont="1" applyFill="1" applyAlignment="1">
      <alignment vertical="top"/>
    </xf>
    <xf numFmtId="0" fontId="9" fillId="0" borderId="0" xfId="0" applyFont="1" applyAlignment="1">
      <alignment vertical="top" wrapText="1"/>
    </xf>
    <xf numFmtId="0" fontId="0" fillId="0" borderId="15" xfId="0" applyBorder="1"/>
    <xf numFmtId="0" fontId="11" fillId="0" borderId="0" xfId="0" applyFont="1"/>
    <xf numFmtId="0" fontId="12" fillId="0" borderId="0" xfId="0" applyFont="1"/>
    <xf numFmtId="0" fontId="13" fillId="3" borderId="1" xfId="0" applyFont="1" applyFill="1" applyBorder="1" applyAlignment="1">
      <alignment horizontal="center" wrapText="1"/>
    </xf>
    <xf numFmtId="0" fontId="14" fillId="0" borderId="0" xfId="0" applyFont="1"/>
    <xf numFmtId="0" fontId="13" fillId="0" borderId="0" xfId="0" applyFont="1" applyAlignment="1">
      <alignment horizontal="center" vertical="center" wrapText="1"/>
    </xf>
    <xf numFmtId="0" fontId="15" fillId="0" borderId="0" xfId="0" applyFont="1" applyAlignment="1">
      <alignment horizontal="center"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6" fillId="3" borderId="2" xfId="0" applyFont="1" applyFill="1" applyBorder="1" applyAlignment="1">
      <alignment horizontal="left" wrapText="1"/>
    </xf>
    <xf numFmtId="0" fontId="14" fillId="3" borderId="1" xfId="0" applyFont="1" applyFill="1" applyBorder="1" applyAlignment="1">
      <alignment horizontal="center" wrapText="1"/>
    </xf>
    <xf numFmtId="0" fontId="16" fillId="3" borderId="2" xfId="0" applyFont="1" applyFill="1" applyBorder="1" applyAlignment="1">
      <alignment horizontal="center" wrapText="1"/>
    </xf>
    <xf numFmtId="0" fontId="14" fillId="0" borderId="1" xfId="0" applyFont="1" applyBorder="1" applyAlignment="1">
      <alignment vertical="center" wrapText="1"/>
    </xf>
    <xf numFmtId="0" fontId="14" fillId="0" borderId="1" xfId="0" applyFont="1" applyBorder="1" applyAlignment="1">
      <alignment horizontal="left" vertical="center" wrapText="1"/>
    </xf>
    <xf numFmtId="0" fontId="9" fillId="0" borderId="0" xfId="0" applyFont="1"/>
    <xf numFmtId="0" fontId="14" fillId="2" borderId="0" xfId="0" applyFont="1" applyFill="1" applyAlignment="1">
      <alignment vertical="top"/>
    </xf>
    <xf numFmtId="0" fontId="3" fillId="2" borderId="0" xfId="0" applyFont="1" applyFill="1" applyAlignment="1">
      <alignment vertical="top"/>
    </xf>
    <xf numFmtId="0" fontId="14" fillId="0" borderId="0" xfId="0" applyFont="1" applyAlignment="1">
      <alignment vertical="top" wrapText="1"/>
    </xf>
    <xf numFmtId="0" fontId="12" fillId="0" borderId="0" xfId="0" applyFont="1" applyAlignment="1">
      <alignment horizontal="justify" vertical="center"/>
    </xf>
    <xf numFmtId="0" fontId="5" fillId="0" borderId="0" xfId="0" applyFont="1" applyAlignment="1">
      <alignment vertical="center"/>
    </xf>
    <xf numFmtId="0" fontId="11" fillId="0" borderId="0" xfId="0" applyFont="1" applyAlignment="1">
      <alignment vertical="center"/>
    </xf>
    <xf numFmtId="0" fontId="17" fillId="0" borderId="0" xfId="0" applyFont="1" applyAlignment="1">
      <alignment vertical="center"/>
    </xf>
    <xf numFmtId="0" fontId="17" fillId="0" borderId="0" xfId="0" applyFont="1" applyAlignment="1">
      <alignment wrapText="1"/>
    </xf>
    <xf numFmtId="0" fontId="17" fillId="0" borderId="0" xfId="0" applyFont="1"/>
    <xf numFmtId="0" fontId="14" fillId="0" borderId="1" xfId="0" applyFont="1" applyBorder="1" applyAlignment="1">
      <alignment horizontal="center" vertical="center" wrapText="1"/>
    </xf>
    <xf numFmtId="0" fontId="9" fillId="0" borderId="0" xfId="0" applyFont="1" applyAlignment="1">
      <alignment vertical="center"/>
    </xf>
    <xf numFmtId="0" fontId="14" fillId="0" borderId="0" xfId="0" applyFont="1" applyAlignment="1">
      <alignment vertical="center"/>
    </xf>
    <xf numFmtId="0" fontId="3" fillId="0" borderId="0" xfId="0" applyFont="1" applyAlignment="1">
      <alignment horizontal="left" vertical="top" wrapText="1"/>
    </xf>
    <xf numFmtId="0" fontId="12" fillId="0" borderId="0" xfId="0" applyFont="1" applyAlignment="1">
      <alignment vertical="top" wrapText="1"/>
    </xf>
    <xf numFmtId="0" fontId="3" fillId="0" borderId="0" xfId="0" applyFont="1" applyAlignment="1">
      <alignment vertical="center"/>
    </xf>
    <xf numFmtId="0" fontId="16" fillId="2" borderId="0" xfId="0" applyFont="1" applyFill="1" applyAlignment="1">
      <alignment vertical="top"/>
    </xf>
    <xf numFmtId="0" fontId="18" fillId="3" borderId="1" xfId="0" applyFont="1" applyFill="1" applyBorder="1" applyAlignment="1">
      <alignment horizontal="center" wrapText="1"/>
    </xf>
    <xf numFmtId="0" fontId="13" fillId="0" borderId="1" xfId="0" applyFont="1" applyBorder="1" applyAlignment="1">
      <alignment horizontal="center" wrapText="1"/>
    </xf>
    <xf numFmtId="0" fontId="16" fillId="3" borderId="1" xfId="0" applyFont="1" applyFill="1" applyBorder="1" applyAlignment="1">
      <alignment horizontal="center" wrapText="1"/>
    </xf>
    <xf numFmtId="0" fontId="18" fillId="5" borderId="1" xfId="0" applyFont="1" applyFill="1" applyBorder="1" applyAlignment="1">
      <alignment horizontal="center" wrapText="1"/>
    </xf>
    <xf numFmtId="0" fontId="18" fillId="5" borderId="2" xfId="0" applyFont="1" applyFill="1" applyBorder="1" applyAlignment="1">
      <alignment horizontal="center" wrapText="1"/>
    </xf>
    <xf numFmtId="0" fontId="14" fillId="4" borderId="1" xfId="0" applyFont="1" applyFill="1" applyBorder="1" applyAlignment="1">
      <alignment horizontal="center" vertical="center" wrapText="1"/>
    </xf>
    <xf numFmtId="0" fontId="13" fillId="0" borderId="1" xfId="0" applyFont="1" applyBorder="1" applyAlignment="1">
      <alignment horizontal="center" vertical="top" wrapText="1"/>
    </xf>
    <xf numFmtId="0" fontId="14" fillId="0" borderId="1" xfId="0" applyFont="1" applyBorder="1" applyAlignment="1">
      <alignment horizontal="left" vertical="top" wrapText="1"/>
    </xf>
    <xf numFmtId="0" fontId="14" fillId="0" borderId="1" xfId="0" applyFont="1" applyBorder="1" applyAlignment="1">
      <alignment horizontal="center" vertical="top" wrapText="1"/>
    </xf>
    <xf numFmtId="0" fontId="9" fillId="0" borderId="0" xfId="0" applyFont="1" applyAlignment="1">
      <alignment vertical="top"/>
    </xf>
    <xf numFmtId="0" fontId="14" fillId="0" borderId="0" xfId="0" applyFont="1" applyAlignment="1">
      <alignment vertical="top"/>
    </xf>
    <xf numFmtId="0" fontId="3" fillId="0" borderId="0" xfId="0" applyFont="1" applyAlignment="1">
      <alignment vertical="top"/>
    </xf>
    <xf numFmtId="0" fontId="21" fillId="0" borderId="0" xfId="0" applyFont="1" applyAlignment="1">
      <alignment vertical="top"/>
    </xf>
    <xf numFmtId="0" fontId="13" fillId="3" borderId="3" xfId="0" applyFont="1" applyFill="1" applyBorder="1" applyAlignment="1">
      <alignment horizontal="center" wrapText="1"/>
    </xf>
    <xf numFmtId="0" fontId="16" fillId="3" borderId="3" xfId="0" applyFont="1" applyFill="1" applyBorder="1" applyAlignment="1">
      <alignment horizontal="center" wrapText="1"/>
    </xf>
    <xf numFmtId="0" fontId="16" fillId="3" borderId="4" xfId="0" applyFont="1" applyFill="1" applyBorder="1" applyAlignment="1">
      <alignment horizontal="center" wrapText="1"/>
    </xf>
    <xf numFmtId="0" fontId="16" fillId="3" borderId="5" xfId="0" applyFont="1" applyFill="1" applyBorder="1" applyAlignment="1">
      <alignment horizontal="center" wrapText="1"/>
    </xf>
    <xf numFmtId="0" fontId="13" fillId="5" borderId="2" xfId="0" applyFont="1" applyFill="1" applyBorder="1" applyAlignment="1">
      <alignment horizontal="center" wrapText="1"/>
    </xf>
    <xf numFmtId="0" fontId="22" fillId="0" borderId="0" xfId="0" applyFont="1"/>
    <xf numFmtId="0" fontId="22" fillId="2" borderId="0" xfId="0" applyFont="1" applyFill="1"/>
    <xf numFmtId="0" fontId="5" fillId="0" borderId="0" xfId="0" applyFont="1" applyAlignment="1">
      <alignment vertical="top"/>
    </xf>
    <xf numFmtId="0" fontId="13" fillId="0" borderId="0" xfId="0" applyFont="1" applyAlignment="1">
      <alignment horizontal="center" vertical="top" wrapText="1"/>
    </xf>
    <xf numFmtId="0" fontId="14" fillId="4" borderId="1" xfId="0" applyFont="1" applyFill="1" applyBorder="1" applyAlignment="1">
      <alignment horizontal="center" vertical="top" wrapText="1"/>
    </xf>
    <xf numFmtId="0" fontId="16" fillId="0" borderId="0" xfId="0" applyFont="1" applyAlignment="1">
      <alignment vertical="top"/>
    </xf>
    <xf numFmtId="0" fontId="4" fillId="0" borderId="0" xfId="0" applyFont="1" applyAlignment="1">
      <alignment vertical="top"/>
    </xf>
    <xf numFmtId="0" fontId="14" fillId="0" borderId="0" xfId="0" applyFont="1" applyAlignment="1">
      <alignment horizontal="center" vertical="top" wrapText="1"/>
    </xf>
    <xf numFmtId="0" fontId="14" fillId="0" borderId="0" xfId="0" applyFont="1" applyAlignment="1">
      <alignment wrapText="1"/>
    </xf>
    <xf numFmtId="0" fontId="24" fillId="6" borderId="8" xfId="0" applyFont="1" applyFill="1" applyBorder="1" applyAlignment="1">
      <alignment vertical="center" wrapText="1"/>
    </xf>
    <xf numFmtId="0" fontId="24" fillId="6" borderId="9" xfId="0" applyFont="1" applyFill="1" applyBorder="1" applyAlignment="1">
      <alignment vertical="center" wrapText="1"/>
    </xf>
    <xf numFmtId="0" fontId="8" fillId="3" borderId="1" xfId="0" applyFont="1" applyFill="1" applyBorder="1" applyAlignment="1">
      <alignment horizontal="justify" vertical="center"/>
    </xf>
    <xf numFmtId="0" fontId="8" fillId="3" borderId="1" xfId="0" applyFont="1" applyFill="1" applyBorder="1" applyAlignment="1">
      <alignment horizontal="justify" vertical="center" wrapText="1"/>
    </xf>
    <xf numFmtId="0" fontId="25" fillId="0" borderId="0" xfId="0" applyFont="1" applyAlignment="1">
      <alignment vertical="center"/>
    </xf>
    <xf numFmtId="0" fontId="8" fillId="0" borderId="1" xfId="0" applyFont="1" applyBorder="1" applyAlignment="1">
      <alignment horizontal="justify" vertical="center"/>
    </xf>
    <xf numFmtId="0" fontId="9"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9" fillId="0" borderId="1" xfId="0" applyFont="1" applyBorder="1" applyAlignment="1">
      <alignment vertical="center" wrapText="1"/>
    </xf>
    <xf numFmtId="0" fontId="9" fillId="0" borderId="1" xfId="0" applyFont="1" applyBorder="1" applyAlignment="1">
      <alignment horizontal="left" vertical="center" wrapText="1"/>
    </xf>
    <xf numFmtId="0" fontId="26" fillId="0" borderId="0" xfId="0" applyFont="1"/>
    <xf numFmtId="0" fontId="0" fillId="0" borderId="16" xfId="0" applyBorder="1"/>
    <xf numFmtId="0" fontId="27" fillId="8" borderId="17" xfId="0" applyFont="1" applyFill="1" applyBorder="1" applyAlignment="1">
      <alignment wrapText="1"/>
    </xf>
    <xf numFmtId="0" fontId="27" fillId="9" borderId="17" xfId="0" applyFont="1" applyFill="1" applyBorder="1" applyAlignment="1">
      <alignment wrapText="1"/>
    </xf>
    <xf numFmtId="0" fontId="27" fillId="9" borderId="18" xfId="0" applyFont="1" applyFill="1" applyBorder="1" applyAlignment="1">
      <alignment wrapText="1"/>
    </xf>
    <xf numFmtId="0" fontId="13" fillId="5" borderId="19" xfId="0" applyFont="1" applyFill="1" applyBorder="1" applyAlignment="1">
      <alignment horizontal="center" wrapText="1"/>
    </xf>
    <xf numFmtId="0" fontId="0" fillId="0" borderId="11" xfId="0" applyBorder="1"/>
    <xf numFmtId="0" fontId="0" fillId="0" borderId="12" xfId="0" applyBorder="1"/>
    <xf numFmtId="0" fontId="0" fillId="0" borderId="20" xfId="0" applyBorder="1"/>
    <xf numFmtId="0" fontId="28" fillId="0" borderId="11" xfId="0" applyFont="1" applyBorder="1"/>
    <xf numFmtId="0" fontId="28" fillId="0" borderId="12" xfId="0" applyFont="1" applyBorder="1"/>
    <xf numFmtId="10" fontId="28" fillId="0" borderId="20" xfId="0" applyNumberFormat="1" applyFont="1" applyBorder="1"/>
    <xf numFmtId="0" fontId="29" fillId="0" borderId="16" xfId="0" applyFont="1" applyBorder="1"/>
    <xf numFmtId="0" fontId="29" fillId="0" borderId="0" xfId="0" applyFont="1"/>
    <xf numFmtId="10" fontId="29" fillId="0" borderId="15" xfId="0" applyNumberFormat="1" applyFont="1" applyBorder="1"/>
    <xf numFmtId="9" fontId="29" fillId="0" borderId="16" xfId="0" applyNumberFormat="1" applyFont="1" applyBorder="1"/>
    <xf numFmtId="0" fontId="30" fillId="0" borderId="0" xfId="0" applyFont="1"/>
    <xf numFmtId="0" fontId="0" fillId="0" borderId="18" xfId="0" applyBorder="1"/>
    <xf numFmtId="0" fontId="0" fillId="0" borderId="19" xfId="0" applyBorder="1"/>
    <xf numFmtId="0" fontId="28" fillId="0" borderId="0" xfId="0" applyFont="1"/>
    <xf numFmtId="0" fontId="31" fillId="0" borderId="0" xfId="0" applyFont="1"/>
    <xf numFmtId="0" fontId="6" fillId="0" borderId="0" xfId="0" applyFont="1" applyAlignment="1">
      <alignment wrapText="1"/>
    </xf>
    <xf numFmtId="0" fontId="14" fillId="0" borderId="10" xfId="0" applyFont="1" applyBorder="1" applyAlignment="1">
      <alignment horizontal="justify" vertical="center" wrapText="1"/>
    </xf>
    <xf numFmtId="0" fontId="14" fillId="0" borderId="10" xfId="0" applyFont="1" applyBorder="1" applyAlignment="1">
      <alignment vertical="center" wrapText="1"/>
    </xf>
    <xf numFmtId="0" fontId="14" fillId="0" borderId="13" xfId="0" applyFont="1" applyBorder="1" applyAlignment="1">
      <alignment vertical="center" wrapText="1"/>
    </xf>
    <xf numFmtId="0" fontId="14" fillId="0" borderId="8" xfId="0" applyFont="1" applyBorder="1" applyAlignment="1">
      <alignment vertical="center" wrapText="1"/>
    </xf>
    <xf numFmtId="0" fontId="14" fillId="2" borderId="10" xfId="0" applyFont="1" applyFill="1" applyBorder="1" applyAlignment="1">
      <alignment horizontal="left" vertical="center" wrapText="1"/>
    </xf>
    <xf numFmtId="0" fontId="14" fillId="2" borderId="8" xfId="0" applyFont="1" applyFill="1" applyBorder="1" applyAlignment="1">
      <alignment horizontal="justify" vertical="center" wrapText="1"/>
    </xf>
    <xf numFmtId="0" fontId="14" fillId="0" borderId="9" xfId="0" applyFont="1" applyBorder="1" applyAlignment="1">
      <alignment horizontal="justify" vertical="center" wrapText="1"/>
    </xf>
    <xf numFmtId="0" fontId="14" fillId="2" borderId="9" xfId="0" applyFont="1" applyFill="1" applyBorder="1" applyAlignment="1">
      <alignment horizontal="justify" vertical="center" wrapText="1"/>
    </xf>
    <xf numFmtId="0" fontId="14" fillId="0" borderId="0" xfId="0" applyFont="1" applyAlignment="1">
      <alignment horizontal="justify" vertical="center"/>
    </xf>
    <xf numFmtId="0" fontId="14" fillId="2" borderId="21" xfId="0" applyFont="1" applyFill="1" applyBorder="1" applyAlignment="1">
      <alignment horizontal="justify" vertical="center" wrapText="1"/>
    </xf>
    <xf numFmtId="0" fontId="32" fillId="0" borderId="1" xfId="0" applyFont="1" applyBorder="1" applyAlignment="1">
      <alignment horizontal="center" vertical="top" wrapText="1"/>
    </xf>
    <xf numFmtId="0" fontId="33" fillId="0" borderId="22" xfId="0" applyFont="1" applyBorder="1" applyAlignment="1">
      <alignment horizontal="center" vertical="center" wrapText="1"/>
    </xf>
    <xf numFmtId="0" fontId="33" fillId="0" borderId="1" xfId="0" applyFont="1" applyBorder="1" applyAlignment="1">
      <alignment horizontal="center" vertical="top" wrapText="1"/>
    </xf>
    <xf numFmtId="0" fontId="33" fillId="0" borderId="3" xfId="0" applyFont="1" applyBorder="1" applyAlignment="1">
      <alignment horizontal="center" vertical="top" wrapText="1"/>
    </xf>
    <xf numFmtId="0" fontId="34" fillId="0" borderId="1" xfId="0" applyFont="1" applyBorder="1" applyAlignment="1">
      <alignment horizontal="center" wrapText="1"/>
    </xf>
    <xf numFmtId="0" fontId="33" fillId="0" borderId="22" xfId="0" applyFont="1" applyBorder="1" applyAlignment="1">
      <alignment horizontal="left" vertical="center" wrapText="1"/>
    </xf>
    <xf numFmtId="0" fontId="33" fillId="4" borderId="1" xfId="0" applyFont="1" applyFill="1" applyBorder="1" applyAlignment="1">
      <alignment horizontal="center" vertical="center" wrapText="1"/>
    </xf>
    <xf numFmtId="0" fontId="33" fillId="10" borderId="22" xfId="0" applyFont="1" applyFill="1" applyBorder="1" applyAlignment="1">
      <alignment horizontal="center" vertical="center" wrapText="1"/>
    </xf>
    <xf numFmtId="14" fontId="33" fillId="0" borderId="22" xfId="0" applyNumberFormat="1" applyFont="1" applyBorder="1" applyAlignment="1">
      <alignment horizontal="left" vertical="center" wrapText="1"/>
    </xf>
    <xf numFmtId="0" fontId="33" fillId="11" borderId="22" xfId="0" applyFont="1" applyFill="1" applyBorder="1" applyAlignment="1">
      <alignment horizontal="left" vertical="center" wrapText="1"/>
    </xf>
    <xf numFmtId="0" fontId="0" fillId="11" borderId="0" xfId="0" applyFill="1"/>
    <xf numFmtId="1" fontId="33" fillId="0" borderId="1" xfId="0" applyNumberFormat="1" applyFont="1" applyBorder="1" applyAlignment="1">
      <alignment horizontal="center" vertical="top" wrapText="1"/>
    </xf>
    <xf numFmtId="0" fontId="33" fillId="0" borderId="0" xfId="0" applyFont="1" applyAlignment="1">
      <alignment horizontal="center" vertical="center" wrapText="1"/>
    </xf>
    <xf numFmtId="0" fontId="33"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0" fillId="0" borderId="0" xfId="0" applyAlignment="1">
      <alignment vertical="top" wrapText="1"/>
    </xf>
    <xf numFmtId="0" fontId="32" fillId="0" borderId="0" xfId="0" applyFont="1" applyAlignment="1">
      <alignment horizontal="center" vertical="center" wrapText="1"/>
    </xf>
    <xf numFmtId="0" fontId="14" fillId="0" borderId="0" xfId="0" applyFont="1" applyAlignment="1">
      <alignment horizontal="center" vertical="center" wrapText="1"/>
    </xf>
    <xf numFmtId="0" fontId="33" fillId="0" borderId="22" xfId="0" applyFont="1" applyBorder="1" applyAlignment="1">
      <alignment vertical="center" wrapText="1"/>
    </xf>
    <xf numFmtId="0" fontId="35" fillId="0" borderId="22" xfId="1" applyBorder="1" applyAlignment="1">
      <alignment horizontal="left" vertical="center" wrapText="1"/>
    </xf>
    <xf numFmtId="0" fontId="35" fillId="0" borderId="0" xfId="1" applyAlignment="1">
      <alignment wrapText="1"/>
    </xf>
    <xf numFmtId="0" fontId="33" fillId="0" borderId="1" xfId="0" applyFont="1" applyBorder="1" applyAlignment="1">
      <alignment horizontal="left" vertical="center" wrapText="1"/>
    </xf>
    <xf numFmtId="0" fontId="14" fillId="12" borderId="0" xfId="0" applyFont="1" applyFill="1" applyAlignment="1">
      <alignment vertical="top" wrapText="1"/>
    </xf>
    <xf numFmtId="0" fontId="35" fillId="0" borderId="0" xfId="1"/>
    <xf numFmtId="0" fontId="36" fillId="0" borderId="16" xfId="0" applyFont="1" applyBorder="1"/>
    <xf numFmtId="0" fontId="36" fillId="0" borderId="0" xfId="0" applyFont="1"/>
    <xf numFmtId="10" fontId="36" fillId="0" borderId="15" xfId="0" applyNumberFormat="1" applyFont="1" applyBorder="1"/>
    <xf numFmtId="0" fontId="0" fillId="0" borderId="0" xfId="0" applyAlignment="1">
      <alignment wrapText="1"/>
    </xf>
    <xf numFmtId="0" fontId="14" fillId="3" borderId="2" xfId="0" applyFont="1" applyFill="1" applyBorder="1" applyAlignment="1">
      <alignment horizontal="center" wrapText="1"/>
    </xf>
    <xf numFmtId="0" fontId="14" fillId="0" borderId="2" xfId="0" applyFont="1" applyBorder="1" applyAlignment="1">
      <alignment horizontal="left" wrapText="1"/>
    </xf>
    <xf numFmtId="0" fontId="0" fillId="0" borderId="1" xfId="0" applyBorder="1" applyAlignment="1">
      <alignment horizontal="left" vertical="top" wrapText="1"/>
    </xf>
    <xf numFmtId="0" fontId="33" fillId="4" borderId="1" xfId="0" applyFont="1" applyFill="1" applyBorder="1" applyAlignment="1">
      <alignment horizontal="center" vertical="top" wrapText="1"/>
    </xf>
    <xf numFmtId="0" fontId="3" fillId="0" borderId="0" xfId="0" applyFont="1" applyAlignment="1">
      <alignment vertical="center" wrapText="1"/>
    </xf>
    <xf numFmtId="0" fontId="28" fillId="0" borderId="14" xfId="0" applyFont="1" applyBorder="1" applyAlignment="1">
      <alignment horizontal="left" vertical="center" wrapText="1"/>
    </xf>
    <xf numFmtId="0" fontId="8"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23" fillId="6" borderId="6" xfId="0" applyFont="1" applyFill="1" applyBorder="1" applyAlignment="1">
      <alignment horizontal="center" vertical="center" wrapText="1"/>
    </xf>
    <xf numFmtId="0" fontId="23" fillId="6" borderId="7" xfId="0" applyFont="1" applyFill="1" applyBorder="1" applyAlignment="1">
      <alignment horizontal="center" vertical="center" wrapText="1"/>
    </xf>
    <xf numFmtId="0" fontId="5" fillId="3" borderId="11" xfId="0" applyFont="1" applyFill="1" applyBorder="1" applyAlignment="1">
      <alignment horizontal="center" wrapText="1"/>
    </xf>
    <xf numFmtId="0" fontId="5" fillId="3" borderId="12" xfId="0" applyFont="1" applyFill="1" applyBorder="1" applyAlignment="1">
      <alignment horizontal="center" wrapText="1"/>
    </xf>
    <xf numFmtId="0" fontId="16" fillId="7" borderId="3" xfId="0" applyFont="1" applyFill="1" applyBorder="1" applyAlignment="1">
      <alignment horizontal="center" wrapText="1"/>
    </xf>
    <xf numFmtId="0" fontId="16" fillId="7" borderId="5" xfId="0" applyFont="1" applyFill="1" applyBorder="1" applyAlignment="1">
      <alignment horizontal="center" wrapText="1"/>
    </xf>
    <xf numFmtId="0" fontId="16" fillId="3" borderId="3" xfId="0" applyFont="1" applyFill="1" applyBorder="1" applyAlignment="1">
      <alignment horizontal="center" wrapText="1"/>
    </xf>
    <xf numFmtId="0" fontId="16" fillId="3" borderId="4" xfId="0" applyFont="1" applyFill="1" applyBorder="1" applyAlignment="1">
      <alignment horizontal="center" wrapText="1"/>
    </xf>
    <xf numFmtId="0" fontId="16" fillId="3" borderId="5" xfId="0" applyFont="1" applyFill="1" applyBorder="1" applyAlignment="1">
      <alignment horizontal="center" wrapText="1"/>
    </xf>
    <xf numFmtId="0" fontId="9" fillId="0" borderId="0" xfId="0" applyFont="1" applyAlignment="1">
      <alignment horizontal="left" vertical="top" wrapText="1"/>
    </xf>
    <xf numFmtId="0" fontId="9" fillId="2" borderId="0" xfId="0" applyFont="1" applyFill="1" applyAlignment="1">
      <alignment horizontal="center" vertical="top"/>
    </xf>
    <xf numFmtId="0" fontId="6" fillId="0" borderId="17" xfId="0" applyFont="1" applyBorder="1" applyAlignment="1">
      <alignment horizontal="center" wrapText="1"/>
    </xf>
    <xf numFmtId="0" fontId="6" fillId="0" borderId="18" xfId="0" applyFont="1" applyBorder="1" applyAlignment="1">
      <alignment horizontal="center" wrapText="1"/>
    </xf>
  </cellXfs>
  <cellStyles count="2">
    <cellStyle name="Hyperlink" xfId="1" builtinId="8"/>
    <cellStyle name="Normal" xfId="0" builtinId="0"/>
  </cellStyles>
  <dxfs count="0"/>
  <tableStyles count="0" defaultTableStyle="TableStyleMedium2" defaultPivotStyle="PivotStyleLight16"/>
  <colors>
    <mruColors>
      <color rgb="FFDAEEF3"/>
      <color rgb="FF33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xdr:row>
      <xdr:rowOff>0</xdr:rowOff>
    </xdr:from>
    <xdr:to>
      <xdr:col>5</xdr:col>
      <xdr:colOff>127783</xdr:colOff>
      <xdr:row>14</xdr:row>
      <xdr:rowOff>165651</xdr:rowOff>
    </xdr:to>
    <xdr:pic>
      <xdr:nvPicPr>
        <xdr:cNvPr id="2" name="Picture 1">
          <a:extLst>
            <a:ext uri="{FF2B5EF4-FFF2-40B4-BE49-F238E27FC236}">
              <a16:creationId xmlns:a16="http://schemas.microsoft.com/office/drawing/2014/main" id="{EC2F8F3B-9AE3-4AEA-B02E-DA267749E14E}"/>
            </a:ext>
          </a:extLst>
        </xdr:cNvPr>
        <xdr:cNvPicPr>
          <a:picLocks noChangeAspect="1"/>
        </xdr:cNvPicPr>
      </xdr:nvPicPr>
      <xdr:blipFill>
        <a:blip xmlns:r="http://schemas.openxmlformats.org/officeDocument/2006/relationships" r:embed="rId1"/>
        <a:stretch>
          <a:fillRect/>
        </a:stretch>
      </xdr:blipFill>
      <xdr:spPr>
        <a:xfrm>
          <a:off x="0" y="1438808"/>
          <a:ext cx="6559820" cy="1457738"/>
        </a:xfrm>
        <a:prstGeom prst="rect">
          <a:avLst/>
        </a:prstGeom>
      </xdr:spPr>
    </xdr:pic>
    <xdr:clientData/>
  </xdr:twoCellAnchor>
  <xdr:twoCellAnchor editAs="oneCell">
    <xdr:from>
      <xdr:col>8</xdr:col>
      <xdr:colOff>18930</xdr:colOff>
      <xdr:row>7</xdr:row>
      <xdr:rowOff>46281</xdr:rowOff>
    </xdr:from>
    <xdr:to>
      <xdr:col>14</xdr:col>
      <xdr:colOff>357601</xdr:colOff>
      <xdr:row>15</xdr:row>
      <xdr:rowOff>27908</xdr:rowOff>
    </xdr:to>
    <xdr:pic>
      <xdr:nvPicPr>
        <xdr:cNvPr id="3" name="Picture 2">
          <a:extLst>
            <a:ext uri="{FF2B5EF4-FFF2-40B4-BE49-F238E27FC236}">
              <a16:creationId xmlns:a16="http://schemas.microsoft.com/office/drawing/2014/main" id="{52618509-ACA1-7094-F3B2-58814FF07467}"/>
            </a:ext>
          </a:extLst>
        </xdr:cNvPr>
        <xdr:cNvPicPr>
          <a:picLocks noChangeAspect="1"/>
        </xdr:cNvPicPr>
      </xdr:nvPicPr>
      <xdr:blipFill>
        <a:blip xmlns:r="http://schemas.openxmlformats.org/officeDocument/2006/relationships" r:embed="rId2"/>
        <a:stretch>
          <a:fillRect/>
        </a:stretch>
      </xdr:blipFill>
      <xdr:spPr>
        <a:xfrm>
          <a:off x="9058806" y="1485089"/>
          <a:ext cx="5611143" cy="145829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s://ows.emodnet-bathymetry.eu/wms" TargetMode="External"/><Relationship Id="rId7" Type="http://schemas.openxmlformats.org/officeDocument/2006/relationships/hyperlink" Target="https://tiles.emodnet-bathymetry.eu/wmts/1.0.0/WMTSCapabilities.xml" TargetMode="External"/><Relationship Id="rId2" Type="http://schemas.openxmlformats.org/officeDocument/2006/relationships/hyperlink" Target="https://geo-service.maris.nl/emodnet_bathymetry/wfs?request=getcapabilities" TargetMode="External"/><Relationship Id="rId1" Type="http://schemas.openxmlformats.org/officeDocument/2006/relationships/hyperlink" Target="https://geo-service.maris.nl/emodnet_bathymetry/wms?request=getcapabilities" TargetMode="External"/><Relationship Id="rId6" Type="http://schemas.openxmlformats.org/officeDocument/2006/relationships/hyperlink" Target="https://tiles.emodnet-bathymetry.eu/wmts/1.0.0/WMTSCapabilities.xml" TargetMode="External"/><Relationship Id="rId5" Type="http://schemas.openxmlformats.org/officeDocument/2006/relationships/hyperlink" Target="https://ows.emodnet-bathymetry.eu/wcs" TargetMode="External"/><Relationship Id="rId4" Type="http://schemas.openxmlformats.org/officeDocument/2006/relationships/hyperlink" Target="https://ows.emodnet-bathymetry.eu/wfs"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7.bin"/><Relationship Id="rId1" Type="http://schemas.openxmlformats.org/officeDocument/2006/relationships/hyperlink" Target="https://emodnet.ec.europa.eu/en/bathymetr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2"/>
  <sheetViews>
    <sheetView zoomScaleNormal="100" workbookViewId="0">
      <selection activeCell="B13" sqref="B13"/>
    </sheetView>
  </sheetViews>
  <sheetFormatPr defaultColWidth="8.69140625" defaultRowHeight="12" x14ac:dyDescent="0.35"/>
  <cols>
    <col min="1" max="1" width="14" style="79" bestFit="1" customWidth="1"/>
    <col min="2" max="2" width="36.4609375" style="79" customWidth="1"/>
    <col min="3" max="4" width="8.69140625" style="79"/>
    <col min="5" max="5" width="13.4609375" style="79" customWidth="1"/>
    <col min="6" max="6" width="27.4609375" style="79" customWidth="1"/>
    <col min="7" max="7" width="22.921875" style="79" customWidth="1"/>
    <col min="8" max="8" width="14.61328125" style="79" bestFit="1" customWidth="1"/>
    <col min="9" max="16384" width="8.69140625" style="79"/>
  </cols>
  <sheetData>
    <row r="1" spans="1:8" s="73" customFormat="1" ht="24" x14ac:dyDescent="0.4">
      <c r="A1" s="71" t="s">
        <v>0</v>
      </c>
      <c r="B1" s="71" t="s">
        <v>1</v>
      </c>
      <c r="C1" s="36"/>
      <c r="D1" s="36"/>
      <c r="E1" s="72" t="s">
        <v>10</v>
      </c>
      <c r="F1" s="72" t="s">
        <v>11</v>
      </c>
      <c r="G1" s="72" t="s">
        <v>12</v>
      </c>
      <c r="H1" s="72" t="s">
        <v>123</v>
      </c>
    </row>
    <row r="2" spans="1:8" s="73" customFormat="1" ht="38.4" customHeight="1" x14ac:dyDescent="0.4">
      <c r="A2" s="74" t="s">
        <v>2</v>
      </c>
      <c r="B2" s="75" t="s">
        <v>2</v>
      </c>
      <c r="C2" s="36"/>
      <c r="D2" s="36"/>
      <c r="E2" s="76" t="s">
        <v>2</v>
      </c>
      <c r="F2" s="75" t="s">
        <v>13</v>
      </c>
      <c r="G2" s="75" t="s">
        <v>14</v>
      </c>
      <c r="H2" s="75" t="s">
        <v>15</v>
      </c>
    </row>
    <row r="3" spans="1:8" s="73" customFormat="1" ht="36" x14ac:dyDescent="0.4">
      <c r="A3" s="74" t="s">
        <v>3</v>
      </c>
      <c r="B3" s="75" t="s">
        <v>31</v>
      </c>
      <c r="C3" s="36"/>
      <c r="D3" s="36"/>
      <c r="E3" s="76" t="s">
        <v>3</v>
      </c>
      <c r="F3" s="75" t="s">
        <v>16</v>
      </c>
      <c r="G3" s="75" t="s">
        <v>14</v>
      </c>
      <c r="H3" s="75" t="s">
        <v>17</v>
      </c>
    </row>
    <row r="4" spans="1:8" s="73" customFormat="1" ht="132" x14ac:dyDescent="0.4">
      <c r="A4" s="74" t="s">
        <v>4</v>
      </c>
      <c r="B4" s="75" t="s">
        <v>122</v>
      </c>
      <c r="C4" s="36"/>
      <c r="D4" s="36"/>
      <c r="E4" s="76" t="s">
        <v>4</v>
      </c>
      <c r="F4" s="75" t="s">
        <v>18</v>
      </c>
      <c r="G4" s="75" t="s">
        <v>14</v>
      </c>
      <c r="H4" s="75" t="s">
        <v>17</v>
      </c>
    </row>
    <row r="5" spans="1:8" s="73" customFormat="1" ht="60" x14ac:dyDescent="0.4">
      <c r="A5" s="74" t="s">
        <v>5</v>
      </c>
      <c r="B5" s="75" t="s">
        <v>6</v>
      </c>
      <c r="C5" s="36"/>
      <c r="D5" s="36"/>
      <c r="E5" s="76" t="s">
        <v>5</v>
      </c>
      <c r="F5" s="75" t="s">
        <v>124</v>
      </c>
      <c r="G5" s="75" t="s">
        <v>19</v>
      </c>
      <c r="H5" s="75" t="s">
        <v>20</v>
      </c>
    </row>
    <row r="6" spans="1:8" s="73" customFormat="1" ht="48" x14ac:dyDescent="0.4">
      <c r="A6" s="74" t="s">
        <v>7</v>
      </c>
      <c r="B6" s="75" t="s">
        <v>25</v>
      </c>
      <c r="C6" s="36"/>
      <c r="D6" s="36"/>
      <c r="E6" s="76" t="s">
        <v>7</v>
      </c>
      <c r="F6" s="75" t="s">
        <v>13</v>
      </c>
      <c r="G6" s="75" t="s">
        <v>21</v>
      </c>
      <c r="H6" s="75" t="s">
        <v>15</v>
      </c>
    </row>
    <row r="7" spans="1:8" s="73" customFormat="1" ht="48" x14ac:dyDescent="0.4">
      <c r="A7" s="74" t="s">
        <v>8</v>
      </c>
      <c r="B7" s="75" t="s">
        <v>120</v>
      </c>
      <c r="C7" s="36"/>
      <c r="D7" s="36"/>
      <c r="E7" s="76" t="s">
        <v>8</v>
      </c>
      <c r="F7" s="75" t="s">
        <v>125</v>
      </c>
      <c r="G7" s="75" t="s">
        <v>29</v>
      </c>
      <c r="H7" s="75" t="s">
        <v>30</v>
      </c>
    </row>
    <row r="8" spans="1:8" s="73" customFormat="1" ht="84" x14ac:dyDescent="0.4">
      <c r="A8" s="74" t="s">
        <v>9</v>
      </c>
      <c r="B8" s="75" t="s">
        <v>121</v>
      </c>
      <c r="C8" s="36"/>
      <c r="D8" s="36"/>
      <c r="E8" s="145" t="s">
        <v>9</v>
      </c>
      <c r="F8" s="77" t="s">
        <v>129</v>
      </c>
      <c r="G8" s="146" t="s">
        <v>14</v>
      </c>
      <c r="H8" s="77" t="s">
        <v>126</v>
      </c>
    </row>
    <row r="9" spans="1:8" s="73" customFormat="1" ht="36" x14ac:dyDescent="0.4">
      <c r="A9" s="36"/>
      <c r="B9" s="36"/>
      <c r="C9" s="36"/>
      <c r="D9" s="36"/>
      <c r="E9" s="145"/>
      <c r="F9" s="77" t="s">
        <v>127</v>
      </c>
      <c r="G9" s="146"/>
      <c r="H9" s="78" t="s">
        <v>128</v>
      </c>
    </row>
    <row r="10" spans="1:8" s="73" customFormat="1" x14ac:dyDescent="0.35">
      <c r="A10" s="36"/>
      <c r="B10" s="36"/>
      <c r="C10" s="36"/>
      <c r="D10" s="36"/>
      <c r="E10" s="36" t="s">
        <v>24</v>
      </c>
      <c r="F10" s="25"/>
      <c r="G10" s="25"/>
      <c r="H10" s="25"/>
    </row>
    <row r="11" spans="1:8" s="73" customFormat="1" x14ac:dyDescent="0.35">
      <c r="A11" s="36"/>
      <c r="B11" s="36"/>
      <c r="C11" s="36"/>
      <c r="D11" s="36"/>
      <c r="E11" s="36" t="s">
        <v>130</v>
      </c>
      <c r="F11" s="25"/>
      <c r="G11" s="25"/>
      <c r="H11" s="25"/>
    </row>
    <row r="12" spans="1:8" x14ac:dyDescent="0.35">
      <c r="A12" s="25"/>
      <c r="B12" s="25"/>
      <c r="C12" s="25"/>
      <c r="D12" s="25"/>
      <c r="E12" s="25"/>
      <c r="F12" s="25"/>
      <c r="G12" s="25"/>
      <c r="H12" s="25"/>
    </row>
  </sheetData>
  <mergeCells count="2">
    <mergeCell ref="E8:E9"/>
    <mergeCell ref="G8:G9"/>
  </mergeCells>
  <pageMargins left="0.70866141732283472" right="0.70866141732283472" top="0.74803149606299213" bottom="0.74803149606299213" header="0.31496062992125984" footer="0.31496062992125984"/>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B17"/>
  <sheetViews>
    <sheetView workbookViewId="0">
      <selection activeCell="A5" sqref="A5"/>
    </sheetView>
  </sheetViews>
  <sheetFormatPr defaultColWidth="8.921875" defaultRowHeight="14.6" x14ac:dyDescent="0.4"/>
  <cols>
    <col min="1" max="1" width="48.3828125" customWidth="1"/>
    <col min="2" max="2" width="80.15234375" customWidth="1"/>
  </cols>
  <sheetData>
    <row r="1" spans="1:2" ht="16.3" thickBot="1" x14ac:dyDescent="0.45">
      <c r="A1" s="147" t="s">
        <v>49</v>
      </c>
      <c r="B1" s="148"/>
    </row>
    <row r="2" spans="1:2" ht="15" thickBot="1" x14ac:dyDescent="0.45">
      <c r="A2" s="69" t="s">
        <v>50</v>
      </c>
      <c r="B2" s="70" t="s">
        <v>51</v>
      </c>
    </row>
    <row r="3" spans="1:2" x14ac:dyDescent="0.4">
      <c r="A3" s="101" t="s">
        <v>81</v>
      </c>
      <c r="B3" s="102"/>
    </row>
    <row r="4" spans="1:2" ht="25.75" x14ac:dyDescent="0.4">
      <c r="A4" s="103" t="str">
        <f>'1(Data)'!A56</f>
        <v>1A) Volume and coverage of available data</v>
      </c>
      <c r="B4" s="103" t="s">
        <v>248</v>
      </c>
    </row>
    <row r="5" spans="1:2" ht="25.75" x14ac:dyDescent="0.4">
      <c r="A5" s="144" t="s">
        <v>141</v>
      </c>
      <c r="B5" s="103" t="s">
        <v>259</v>
      </c>
    </row>
    <row r="6" spans="1:2" ht="15" thickBot="1" x14ac:dyDescent="0.45">
      <c r="A6" s="104" t="str">
        <f>'1(Data)'!A58</f>
        <v>1B) Usage of data in this quarter</v>
      </c>
      <c r="B6" s="104" t="s">
        <v>249</v>
      </c>
    </row>
    <row r="7" spans="1:2" ht="26.15" thickBot="1" x14ac:dyDescent="0.45">
      <c r="A7" s="105" t="s">
        <v>82</v>
      </c>
      <c r="B7" s="106"/>
    </row>
    <row r="8" spans="1:2" ht="57.45" customHeight="1" thickBot="1" x14ac:dyDescent="0.45">
      <c r="A8" s="106" t="str">
        <f>'2(Products)'!A57</f>
        <v>2A) Volume and coverage of available data products</v>
      </c>
      <c r="B8" s="106" t="s">
        <v>257</v>
      </c>
    </row>
    <row r="9" spans="1:2" ht="64.75" thickBot="1" x14ac:dyDescent="0.45">
      <c r="A9" s="106" t="str">
        <f>'2(Products)'!A58</f>
        <v>2B) Usage of data products in this quarter</v>
      </c>
      <c r="B9" s="106" t="s">
        <v>258</v>
      </c>
    </row>
    <row r="10" spans="1:2" ht="30.65" customHeight="1" thickBot="1" x14ac:dyDescent="0.45">
      <c r="A10" s="107" t="str">
        <f>'3(Data providers)'!A30</f>
        <v>3) Organisations supplying/ approached to supply data and data products</v>
      </c>
      <c r="B10" s="107" t="s">
        <v>275</v>
      </c>
    </row>
    <row r="11" spans="1:2" ht="15" thickBot="1" x14ac:dyDescent="0.45">
      <c r="A11" s="133" t="s">
        <v>80</v>
      </c>
      <c r="B11" s="108" t="s">
        <v>234</v>
      </c>
    </row>
    <row r="12" spans="1:2" ht="39" thickBot="1" x14ac:dyDescent="0.45">
      <c r="A12" s="109" t="str">
        <f>'5(Web traffic)'!A6</f>
        <v>5.1) Daily number of page views of EMODnet Thematic entry page</v>
      </c>
      <c r="B12" s="109" t="s">
        <v>276</v>
      </c>
    </row>
    <row r="13" spans="1:2" ht="26.15" thickBot="1" x14ac:dyDescent="0.45">
      <c r="A13" s="110" t="str">
        <f>'5(Web traffic)'!A27</f>
        <v>5.2) Quarterly total number of visitors, page views, unique page views and percentage of returning visitors</v>
      </c>
      <c r="B13" s="110" t="s">
        <v>242</v>
      </c>
    </row>
    <row r="14" spans="1:2" x14ac:dyDescent="0.4">
      <c r="A14" s="29"/>
    </row>
    <row r="15" spans="1:2" x14ac:dyDescent="0.4">
      <c r="A15" s="29"/>
    </row>
    <row r="16" spans="1:2" x14ac:dyDescent="0.4">
      <c r="A16" s="29"/>
    </row>
    <row r="17" spans="1:1" x14ac:dyDescent="0.4">
      <c r="A17" s="29"/>
    </row>
  </sheetData>
  <mergeCells count="1">
    <mergeCell ref="A1:B1"/>
  </mergeCells>
  <pageMargins left="0.7" right="0.7" top="0.75" bottom="0.75" header="0.3" footer="0.3"/>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S58"/>
  <sheetViews>
    <sheetView topLeftCell="A41" zoomScaleNormal="100" workbookViewId="0">
      <selection activeCell="B59" sqref="B59"/>
    </sheetView>
  </sheetViews>
  <sheetFormatPr defaultColWidth="9.07421875" defaultRowHeight="14.6" x14ac:dyDescent="0.4"/>
  <cols>
    <col min="1" max="1" width="15.921875" style="53" customWidth="1"/>
    <col min="2" max="2" width="16.61328125" style="53" customWidth="1"/>
    <col min="3" max="3" width="14.4609375" style="53" customWidth="1"/>
    <col min="4" max="4" width="16.61328125" style="53" customWidth="1"/>
    <col min="5" max="5" width="17.921875" style="53" customWidth="1"/>
    <col min="6" max="6" width="16.07421875" style="53" customWidth="1"/>
    <col min="7" max="7" width="14.84375" style="53" customWidth="1"/>
    <col min="8" max="8" width="15" style="53" customWidth="1"/>
    <col min="9" max="9" width="16.3828125" style="53" customWidth="1"/>
    <col min="10" max="10" width="13" style="53" customWidth="1"/>
    <col min="11" max="11" width="18.921875" style="53" customWidth="1"/>
    <col min="12" max="12" width="14.07421875" style="53" customWidth="1"/>
    <col min="13" max="13" width="14.15234375" style="53" customWidth="1"/>
    <col min="14" max="14" width="15.07421875" style="53" customWidth="1"/>
    <col min="15" max="16" width="16.07421875" style="53" customWidth="1"/>
    <col min="17" max="17" width="16.61328125" style="53" customWidth="1"/>
    <col min="18" max="18" width="20" style="53" customWidth="1"/>
    <col min="19" max="19" width="12.07421875" style="53" bestFit="1" customWidth="1"/>
    <col min="20" max="20" width="9.07421875" style="53"/>
    <col min="21" max="21" width="10.15234375" style="53" customWidth="1"/>
    <col min="22" max="22" width="12" style="53" customWidth="1"/>
    <col min="23" max="16384" width="9.07421875" style="53"/>
  </cols>
  <sheetData>
    <row r="1" spans="1:17" ht="15.9" x14ac:dyDescent="0.4">
      <c r="A1" s="62" t="s">
        <v>73</v>
      </c>
    </row>
    <row r="2" spans="1:17" s="3" customFormat="1" x14ac:dyDescent="0.4">
      <c r="A2" s="5" t="s">
        <v>63</v>
      </c>
    </row>
    <row r="3" spans="1:17" s="2" customFormat="1" x14ac:dyDescent="0.4">
      <c r="A3" s="5" t="s">
        <v>62</v>
      </c>
    </row>
    <row r="4" spans="1:17" s="41" customFormat="1" x14ac:dyDescent="0.4">
      <c r="A4" s="6" t="s">
        <v>74</v>
      </c>
    </row>
    <row r="5" spans="1:17" ht="32.25" customHeight="1" x14ac:dyDescent="0.35">
      <c r="A5" s="14" t="s">
        <v>26</v>
      </c>
      <c r="B5" s="14" t="s">
        <v>27</v>
      </c>
      <c r="C5" s="14" t="s">
        <v>36</v>
      </c>
      <c r="H5" s="63"/>
      <c r="I5" s="63"/>
      <c r="J5" s="63"/>
      <c r="K5" s="63"/>
      <c r="L5" s="63"/>
      <c r="M5" s="63"/>
      <c r="N5" s="63"/>
      <c r="O5" s="63"/>
      <c r="P5" s="63"/>
      <c r="Q5" s="63"/>
    </row>
    <row r="6" spans="1:17" ht="18" customHeight="1" x14ac:dyDescent="0.4">
      <c r="A6" s="48" t="s">
        <v>245</v>
      </c>
      <c r="B6" s="48" t="s">
        <v>2</v>
      </c>
      <c r="C6" s="48" t="s">
        <v>198</v>
      </c>
      <c r="E6" s="63"/>
      <c r="F6" s="63"/>
      <c r="G6" s="63"/>
      <c r="H6" s="63"/>
      <c r="I6" s="63"/>
      <c r="J6" s="63"/>
      <c r="K6" s="63"/>
      <c r="L6" s="63"/>
      <c r="M6" s="63"/>
      <c r="N6" s="63"/>
      <c r="O6" s="63"/>
      <c r="P6" s="63"/>
      <c r="Q6" s="63"/>
    </row>
    <row r="8" spans="1:17" ht="38.6" x14ac:dyDescent="0.35">
      <c r="A8" s="20" t="s">
        <v>161</v>
      </c>
      <c r="B8" s="46" t="s">
        <v>177</v>
      </c>
      <c r="C8" s="46" t="s">
        <v>103</v>
      </c>
      <c r="D8" s="46" t="s">
        <v>178</v>
      </c>
      <c r="E8" s="46" t="s">
        <v>179</v>
      </c>
    </row>
    <row r="9" spans="1:17" ht="64.3" x14ac:dyDescent="0.4">
      <c r="A9" s="49" t="s">
        <v>2</v>
      </c>
      <c r="B9" s="64">
        <v>43292</v>
      </c>
      <c r="C9" s="64">
        <v>43092</v>
      </c>
      <c r="D9" s="64">
        <f>ROUND((100*(B9-C9)/C9),2)</f>
        <v>0.46</v>
      </c>
      <c r="E9" s="64" t="s">
        <v>199</v>
      </c>
    </row>
    <row r="10" spans="1:17" x14ac:dyDescent="0.4">
      <c r="A10" s="49"/>
      <c r="B10" s="64"/>
      <c r="C10" s="64"/>
      <c r="D10" s="64"/>
      <c r="E10" s="64"/>
    </row>
    <row r="11" spans="1:17" x14ac:dyDescent="0.4">
      <c r="A11" s="49"/>
      <c r="B11" s="64"/>
      <c r="C11" s="64"/>
      <c r="D11" s="64"/>
      <c r="E11" s="64"/>
    </row>
    <row r="12" spans="1:17" x14ac:dyDescent="0.4">
      <c r="A12" s="49"/>
      <c r="B12" s="64"/>
      <c r="C12" s="64"/>
      <c r="D12" s="64"/>
      <c r="E12" s="64"/>
    </row>
    <row r="13" spans="1:17" x14ac:dyDescent="0.4">
      <c r="A13" s="49"/>
      <c r="B13" s="64"/>
      <c r="C13" s="64"/>
      <c r="D13" s="64"/>
      <c r="E13" s="64"/>
    </row>
    <row r="14" spans="1:17" x14ac:dyDescent="0.4">
      <c r="A14" s="49"/>
      <c r="B14" s="64"/>
      <c r="C14" s="64"/>
      <c r="D14" s="64"/>
      <c r="E14" s="64"/>
    </row>
    <row r="15" spans="1:17" x14ac:dyDescent="0.4">
      <c r="A15" s="49"/>
      <c r="B15" s="64"/>
      <c r="C15" s="64"/>
      <c r="D15" s="64"/>
      <c r="E15" s="64"/>
    </row>
    <row r="16" spans="1:17" x14ac:dyDescent="0.4">
      <c r="A16" s="49"/>
      <c r="B16" s="64"/>
      <c r="C16" s="64"/>
      <c r="D16" s="64"/>
      <c r="E16" s="64"/>
    </row>
    <row r="17" spans="1:19" s="3" customFormat="1" x14ac:dyDescent="0.4"/>
    <row r="18" spans="1:19" s="3" customFormat="1" ht="15.9" x14ac:dyDescent="0.45">
      <c r="A18" s="14" t="s">
        <v>131</v>
      </c>
      <c r="B18" s="149" t="s">
        <v>164</v>
      </c>
      <c r="C18" s="150"/>
      <c r="D18" s="150"/>
      <c r="E18" s="150"/>
      <c r="F18" s="150"/>
      <c r="G18" s="150"/>
      <c r="H18" s="150"/>
      <c r="I18" s="150"/>
      <c r="J18" s="150"/>
      <c r="K18" s="150"/>
      <c r="L18" s="150"/>
      <c r="M18" s="150"/>
      <c r="N18" s="150"/>
      <c r="O18" s="150"/>
      <c r="P18" s="150"/>
      <c r="Q18" s="150"/>
      <c r="R18" s="150"/>
      <c r="S18" s="150"/>
    </row>
    <row r="19" spans="1:19" s="3" customFormat="1" ht="93.55" customHeight="1" x14ac:dyDescent="0.4">
      <c r="A19" s="48" t="s">
        <v>200</v>
      </c>
      <c r="B19" s="153" t="s">
        <v>138</v>
      </c>
      <c r="C19" s="155"/>
      <c r="D19" s="151" t="s">
        <v>133</v>
      </c>
      <c r="E19" s="152"/>
      <c r="F19" s="153" t="s">
        <v>114</v>
      </c>
      <c r="G19" s="155"/>
      <c r="H19" s="153" t="s">
        <v>115</v>
      </c>
      <c r="I19" s="155"/>
      <c r="J19" s="153" t="s">
        <v>117</v>
      </c>
      <c r="K19" s="155"/>
      <c r="L19" s="153" t="s">
        <v>116</v>
      </c>
      <c r="M19" s="155"/>
      <c r="N19" s="151" t="s">
        <v>118</v>
      </c>
      <c r="O19" s="152"/>
      <c r="P19" s="151" t="s">
        <v>139</v>
      </c>
      <c r="Q19" s="152"/>
      <c r="R19" s="151" t="s">
        <v>119</v>
      </c>
      <c r="S19" s="152"/>
    </row>
    <row r="20" spans="1:19" s="3" customFormat="1" ht="51.9" x14ac:dyDescent="0.4">
      <c r="A20" s="20" t="s">
        <v>161</v>
      </c>
      <c r="B20" s="21" t="s">
        <v>134</v>
      </c>
      <c r="C20" s="21" t="s">
        <v>140</v>
      </c>
      <c r="D20" s="21" t="s">
        <v>134</v>
      </c>
      <c r="E20" s="21" t="s">
        <v>140</v>
      </c>
      <c r="F20" s="21" t="s">
        <v>134</v>
      </c>
      <c r="G20" s="21" t="s">
        <v>140</v>
      </c>
      <c r="H20" s="21" t="s">
        <v>134</v>
      </c>
      <c r="I20" s="21" t="s">
        <v>140</v>
      </c>
      <c r="J20" s="21" t="s">
        <v>134</v>
      </c>
      <c r="K20" s="21" t="s">
        <v>140</v>
      </c>
      <c r="L20" s="21" t="s">
        <v>134</v>
      </c>
      <c r="M20" s="21" t="s">
        <v>140</v>
      </c>
      <c r="N20" s="21" t="s">
        <v>134</v>
      </c>
      <c r="O20" s="21" t="s">
        <v>140</v>
      </c>
      <c r="P20" s="21" t="s">
        <v>134</v>
      </c>
      <c r="Q20" s="21" t="s">
        <v>140</v>
      </c>
      <c r="R20" s="21" t="s">
        <v>134</v>
      </c>
      <c r="S20" s="21" t="s">
        <v>140</v>
      </c>
    </row>
    <row r="21" spans="1:19" s="3" customFormat="1" ht="15" x14ac:dyDescent="0.4">
      <c r="A21" s="49" t="s">
        <v>2</v>
      </c>
      <c r="B21">
        <v>11774</v>
      </c>
      <c r="C21" s="111">
        <v>8</v>
      </c>
      <c r="D21">
        <v>3556</v>
      </c>
      <c r="E21" s="111">
        <v>0</v>
      </c>
      <c r="F21">
        <v>11007</v>
      </c>
      <c r="G21" s="111">
        <v>0</v>
      </c>
      <c r="H21">
        <v>208</v>
      </c>
      <c r="I21" s="111">
        <v>0</v>
      </c>
      <c r="J21">
        <v>4278</v>
      </c>
      <c r="K21" s="111">
        <v>0</v>
      </c>
      <c r="L21">
        <v>12001</v>
      </c>
      <c r="M21" s="111">
        <v>185</v>
      </c>
      <c r="N21" s="111">
        <v>0</v>
      </c>
      <c r="O21" s="111">
        <v>0</v>
      </c>
      <c r="P21">
        <v>714</v>
      </c>
      <c r="Q21" s="111">
        <v>2</v>
      </c>
      <c r="R21">
        <v>3766</v>
      </c>
      <c r="S21" s="111">
        <v>5</v>
      </c>
    </row>
    <row r="22" spans="1:19" s="3" customFormat="1" x14ac:dyDescent="0.4">
      <c r="A22" s="49"/>
      <c r="B22" s="50"/>
      <c r="C22" s="50"/>
      <c r="D22" s="50"/>
      <c r="E22" s="50"/>
      <c r="F22" s="50"/>
      <c r="G22" s="50"/>
      <c r="H22" s="50"/>
      <c r="I22" s="50"/>
      <c r="J22" s="50"/>
      <c r="K22" s="50"/>
      <c r="L22" s="50"/>
      <c r="M22" s="50"/>
      <c r="N22" s="50"/>
      <c r="O22" s="50"/>
      <c r="P22" s="50"/>
      <c r="Q22" s="50"/>
      <c r="R22" s="50"/>
      <c r="S22" s="50"/>
    </row>
    <row r="23" spans="1:19" s="3" customFormat="1" x14ac:dyDescent="0.4">
      <c r="A23" s="49"/>
      <c r="B23" s="50"/>
      <c r="C23" s="50"/>
      <c r="D23" s="50"/>
      <c r="E23" s="50"/>
      <c r="F23" s="50"/>
      <c r="G23" s="50"/>
      <c r="H23" s="50"/>
      <c r="I23" s="50"/>
      <c r="J23" s="50"/>
      <c r="K23" s="50"/>
      <c r="L23" s="50"/>
      <c r="M23" s="50"/>
      <c r="N23" s="50"/>
      <c r="O23" s="50"/>
      <c r="P23" s="50"/>
      <c r="Q23" s="50"/>
      <c r="R23" s="50"/>
      <c r="S23" s="50"/>
    </row>
    <row r="24" spans="1:19" s="3" customFormat="1" x14ac:dyDescent="0.4">
      <c r="A24" s="49"/>
      <c r="B24" s="50"/>
      <c r="C24" s="50"/>
      <c r="D24" s="50"/>
      <c r="E24" s="50"/>
      <c r="F24" s="50"/>
      <c r="G24" s="50"/>
      <c r="H24" s="50"/>
      <c r="I24" s="50"/>
      <c r="J24" s="50"/>
      <c r="K24" s="50"/>
      <c r="L24" s="50"/>
      <c r="M24" s="50"/>
      <c r="N24" s="50"/>
      <c r="O24" s="50"/>
      <c r="P24" s="50"/>
      <c r="Q24" s="50"/>
      <c r="R24" s="50"/>
      <c r="S24" s="50"/>
    </row>
    <row r="25" spans="1:19" s="3" customFormat="1" x14ac:dyDescent="0.4">
      <c r="A25" s="49"/>
      <c r="B25" s="50"/>
      <c r="C25" s="50"/>
      <c r="D25" s="50"/>
      <c r="E25" s="50"/>
      <c r="F25" s="50"/>
      <c r="G25" s="50"/>
      <c r="H25" s="50"/>
      <c r="I25" s="50"/>
      <c r="J25" s="50"/>
      <c r="K25" s="50"/>
      <c r="L25" s="50"/>
      <c r="M25" s="50"/>
      <c r="N25" s="50"/>
      <c r="O25" s="50"/>
      <c r="P25" s="50"/>
      <c r="Q25" s="50"/>
      <c r="R25" s="50"/>
      <c r="S25" s="50"/>
    </row>
    <row r="26" spans="1:19" s="3" customFormat="1" x14ac:dyDescent="0.4">
      <c r="A26" s="49"/>
      <c r="B26" s="50"/>
      <c r="C26" s="50"/>
      <c r="D26" s="50"/>
      <c r="E26" s="50"/>
      <c r="F26" s="50"/>
      <c r="G26" s="50"/>
      <c r="H26" s="50"/>
      <c r="I26" s="50"/>
      <c r="J26" s="50"/>
      <c r="K26" s="50"/>
      <c r="L26" s="50"/>
      <c r="M26" s="50"/>
      <c r="N26" s="50"/>
      <c r="O26" s="50"/>
      <c r="P26" s="50"/>
      <c r="Q26" s="50"/>
      <c r="R26" s="50"/>
      <c r="S26" s="50"/>
    </row>
    <row r="27" spans="1:19" s="3" customFormat="1" x14ac:dyDescent="0.4">
      <c r="A27" s="49"/>
      <c r="B27" s="50"/>
      <c r="C27" s="50"/>
      <c r="D27" s="50"/>
      <c r="E27" s="50"/>
      <c r="F27" s="50"/>
      <c r="G27" s="50"/>
      <c r="H27" s="50"/>
      <c r="I27" s="50"/>
      <c r="J27" s="50"/>
      <c r="K27" s="50"/>
      <c r="L27" s="50"/>
      <c r="M27" s="50"/>
      <c r="N27" s="50"/>
      <c r="O27" s="50"/>
      <c r="P27" s="50"/>
      <c r="Q27" s="50"/>
      <c r="R27" s="50"/>
      <c r="S27" s="50"/>
    </row>
    <row r="28" spans="1:19" s="3" customFormat="1" x14ac:dyDescent="0.4">
      <c r="A28" s="49"/>
      <c r="B28" s="50"/>
      <c r="C28" s="50"/>
      <c r="D28" s="50"/>
      <c r="E28" s="50"/>
      <c r="F28" s="50"/>
      <c r="G28" s="50"/>
      <c r="H28" s="50"/>
      <c r="I28" s="50"/>
      <c r="J28" s="50"/>
      <c r="K28" s="50"/>
      <c r="L28" s="50"/>
      <c r="M28" s="50"/>
      <c r="N28" s="50"/>
      <c r="O28" s="50"/>
      <c r="P28" s="50"/>
      <c r="Q28" s="50"/>
      <c r="R28" s="50"/>
      <c r="S28" s="50"/>
    </row>
    <row r="29" spans="1:19" s="52" customFormat="1" ht="12.9" x14ac:dyDescent="0.4">
      <c r="A29" s="65" t="s">
        <v>38</v>
      </c>
    </row>
    <row r="30" spans="1:19" x14ac:dyDescent="0.4">
      <c r="A30" s="51" t="s">
        <v>100</v>
      </c>
      <c r="B30" s="52"/>
      <c r="C30" s="52"/>
      <c r="D30" s="52"/>
      <c r="E30" s="52"/>
      <c r="F30" s="52"/>
      <c r="G30" s="52"/>
    </row>
    <row r="31" spans="1:19" x14ac:dyDescent="0.4">
      <c r="A31" s="51" t="s">
        <v>32</v>
      </c>
      <c r="B31" s="52"/>
      <c r="C31" s="52"/>
      <c r="D31" s="52"/>
      <c r="E31" s="52"/>
      <c r="F31" s="52"/>
      <c r="G31" s="52"/>
    </row>
    <row r="32" spans="1:19" x14ac:dyDescent="0.4">
      <c r="A32" s="51" t="s">
        <v>91</v>
      </c>
      <c r="B32" s="52"/>
      <c r="C32" s="52"/>
      <c r="D32" s="52"/>
      <c r="E32" s="52"/>
      <c r="F32" s="52"/>
      <c r="G32" s="52"/>
    </row>
    <row r="33" spans="1:18" x14ac:dyDescent="0.4">
      <c r="A33" s="51" t="s">
        <v>90</v>
      </c>
      <c r="B33" s="52"/>
      <c r="C33" s="52"/>
      <c r="D33" s="52"/>
      <c r="E33" s="52"/>
      <c r="F33" s="52"/>
      <c r="G33" s="52"/>
    </row>
    <row r="34" spans="1:18" x14ac:dyDescent="0.4">
      <c r="A34" s="51" t="s">
        <v>98</v>
      </c>
      <c r="B34" s="52"/>
      <c r="C34" s="52"/>
      <c r="D34" s="52"/>
      <c r="E34" s="52"/>
      <c r="F34" s="52"/>
      <c r="G34" s="52"/>
    </row>
    <row r="35" spans="1:18" x14ac:dyDescent="0.4">
      <c r="A35" s="51" t="s">
        <v>136</v>
      </c>
      <c r="B35" s="52"/>
      <c r="C35" s="52"/>
      <c r="D35" s="52"/>
      <c r="E35" s="52"/>
      <c r="F35" s="52"/>
      <c r="G35" s="52"/>
    </row>
    <row r="36" spans="1:18" x14ac:dyDescent="0.4">
      <c r="A36" s="54" t="s">
        <v>135</v>
      </c>
      <c r="B36" s="52"/>
      <c r="C36" s="52"/>
      <c r="D36" s="52"/>
      <c r="E36" s="52"/>
      <c r="F36" s="52"/>
      <c r="G36" s="52"/>
    </row>
    <row r="37" spans="1:18" x14ac:dyDescent="0.4">
      <c r="A37" s="51" t="s">
        <v>132</v>
      </c>
    </row>
    <row r="38" spans="1:18" x14ac:dyDescent="0.4">
      <c r="A38" s="66"/>
    </row>
    <row r="39" spans="1:18" x14ac:dyDescent="0.4">
      <c r="A39" s="51"/>
      <c r="B39" s="52"/>
      <c r="C39" s="52"/>
      <c r="D39" s="52"/>
      <c r="E39" s="52"/>
      <c r="F39" s="52"/>
      <c r="G39" s="52"/>
    </row>
    <row r="40" spans="1:18" s="41" customFormat="1" x14ac:dyDescent="0.4">
      <c r="A40" s="6" t="s">
        <v>75</v>
      </c>
    </row>
    <row r="41" spans="1:18" ht="25.75" x14ac:dyDescent="0.35">
      <c r="A41" s="55" t="s">
        <v>26</v>
      </c>
      <c r="B41" s="14" t="s">
        <v>27</v>
      </c>
      <c r="C41" s="14" t="s">
        <v>165</v>
      </c>
      <c r="J41" s="52"/>
      <c r="K41" s="52"/>
      <c r="L41" s="52"/>
      <c r="M41" s="52"/>
      <c r="N41" s="52"/>
      <c r="O41" s="52"/>
      <c r="P41" s="52"/>
      <c r="Q41" s="52"/>
      <c r="R41" s="63"/>
    </row>
    <row r="42" spans="1:18" ht="18" customHeight="1" x14ac:dyDescent="0.4">
      <c r="A42" s="50" t="s">
        <v>245</v>
      </c>
      <c r="B42" s="50" t="s">
        <v>2</v>
      </c>
      <c r="C42" s="50" t="s">
        <v>198</v>
      </c>
      <c r="J42" s="52"/>
      <c r="K42" s="52"/>
      <c r="L42" s="52"/>
      <c r="M42" s="52"/>
      <c r="N42" s="52"/>
      <c r="O42" s="52"/>
      <c r="P42" s="52"/>
    </row>
    <row r="43" spans="1:18" ht="15.65" customHeight="1" x14ac:dyDescent="0.35">
      <c r="C43" s="153" t="s">
        <v>39</v>
      </c>
      <c r="D43" s="154"/>
      <c r="E43" s="154"/>
      <c r="F43" s="154"/>
      <c r="G43" s="155"/>
      <c r="H43" s="153" t="s">
        <v>96</v>
      </c>
      <c r="I43" s="154"/>
      <c r="J43" s="154"/>
      <c r="K43" s="154"/>
      <c r="L43" s="154"/>
      <c r="M43" s="154"/>
      <c r="N43" s="154"/>
      <c r="O43" s="154"/>
      <c r="P43" s="155"/>
    </row>
    <row r="44" spans="1:18" ht="51.45" x14ac:dyDescent="0.35">
      <c r="A44" s="20" t="s">
        <v>40</v>
      </c>
      <c r="B44" s="20" t="s">
        <v>44</v>
      </c>
      <c r="C44" s="21" t="s">
        <v>166</v>
      </c>
      <c r="D44" s="21" t="s">
        <v>167</v>
      </c>
      <c r="E44" s="21" t="s">
        <v>180</v>
      </c>
      <c r="F44" s="21" t="s">
        <v>181</v>
      </c>
      <c r="G44" s="59" t="s">
        <v>182</v>
      </c>
      <c r="H44" s="21" t="s">
        <v>171</v>
      </c>
      <c r="I44" s="21" t="s">
        <v>70</v>
      </c>
      <c r="J44" s="59" t="s">
        <v>183</v>
      </c>
      <c r="K44" s="21" t="s">
        <v>173</v>
      </c>
      <c r="L44" s="21" t="s">
        <v>68</v>
      </c>
      <c r="M44" s="59" t="s">
        <v>184</v>
      </c>
      <c r="N44" s="21" t="s">
        <v>175</v>
      </c>
      <c r="O44" s="21" t="s">
        <v>53</v>
      </c>
      <c r="P44" s="59" t="s">
        <v>185</v>
      </c>
    </row>
    <row r="45" spans="1:18" ht="15" x14ac:dyDescent="0.4">
      <c r="A45" s="112" t="s">
        <v>201</v>
      </c>
      <c r="B45" s="112" t="s">
        <v>202</v>
      </c>
      <c r="C45" s="111" t="s">
        <v>246</v>
      </c>
      <c r="D45" s="50">
        <v>1.5</v>
      </c>
      <c r="E45" s="50" t="s">
        <v>247</v>
      </c>
      <c r="F45" s="50" t="s">
        <v>238</v>
      </c>
      <c r="G45" s="50">
        <f>ROUND((100*(1489-44)/44),2)</f>
        <v>3284.09</v>
      </c>
      <c r="H45" s="113" t="s">
        <v>203</v>
      </c>
      <c r="I45" s="113" t="s">
        <v>203</v>
      </c>
      <c r="J45" s="113" t="s">
        <v>203</v>
      </c>
      <c r="K45" s="113" t="s">
        <v>203</v>
      </c>
      <c r="L45" s="113" t="s">
        <v>203</v>
      </c>
      <c r="M45" s="113" t="s">
        <v>203</v>
      </c>
      <c r="N45" s="113" t="s">
        <v>203</v>
      </c>
      <c r="O45" s="113" t="s">
        <v>203</v>
      </c>
      <c r="P45" s="114" t="s">
        <v>203</v>
      </c>
    </row>
    <row r="46" spans="1:18" x14ac:dyDescent="0.4">
      <c r="A46" s="50"/>
      <c r="B46" s="50"/>
      <c r="C46" s="50" t="s">
        <v>35</v>
      </c>
      <c r="D46" s="50"/>
      <c r="E46" s="50" t="s">
        <v>35</v>
      </c>
      <c r="F46" s="50" t="s">
        <v>35</v>
      </c>
      <c r="G46" s="50"/>
      <c r="H46" s="50"/>
      <c r="I46" s="50"/>
      <c r="J46" s="50"/>
      <c r="K46" s="50"/>
      <c r="L46" s="50"/>
      <c r="M46" s="50"/>
      <c r="N46" s="50"/>
      <c r="O46" s="50"/>
      <c r="P46" s="50"/>
    </row>
    <row r="47" spans="1:18" x14ac:dyDescent="0.4">
      <c r="A47" s="50"/>
      <c r="B47" s="50"/>
      <c r="C47" s="50" t="s">
        <v>35</v>
      </c>
      <c r="D47" s="50"/>
      <c r="E47" s="50" t="s">
        <v>35</v>
      </c>
      <c r="F47" s="50" t="s">
        <v>35</v>
      </c>
      <c r="G47" s="50"/>
      <c r="H47" s="50"/>
      <c r="I47" s="50"/>
      <c r="J47" s="50"/>
      <c r="K47" s="50"/>
      <c r="L47" s="50"/>
      <c r="M47" s="50"/>
      <c r="N47" s="50"/>
      <c r="O47" s="50"/>
      <c r="P47" s="50"/>
    </row>
    <row r="48" spans="1:18" ht="14.05" customHeight="1" x14ac:dyDescent="0.4">
      <c r="A48" s="51" t="s">
        <v>94</v>
      </c>
      <c r="B48" s="67"/>
      <c r="C48" s="67"/>
      <c r="D48" s="67"/>
      <c r="E48" s="67"/>
      <c r="F48" s="67"/>
      <c r="G48" s="67"/>
      <c r="H48" s="67"/>
      <c r="I48" s="67"/>
      <c r="J48" s="67"/>
      <c r="K48" s="67"/>
      <c r="L48" s="67"/>
      <c r="M48" s="67"/>
      <c r="N48" s="67"/>
      <c r="O48" s="67"/>
      <c r="P48" s="67"/>
    </row>
    <row r="49" spans="1:3" s="52" customFormat="1" ht="12.9" x14ac:dyDescent="0.4">
      <c r="A49" s="51" t="s">
        <v>95</v>
      </c>
      <c r="B49" s="51"/>
      <c r="C49" s="51"/>
    </row>
    <row r="50" spans="1:3" s="52" customFormat="1" ht="12.9" x14ac:dyDescent="0.4">
      <c r="A50" s="51" t="s">
        <v>92</v>
      </c>
      <c r="B50" s="51"/>
      <c r="C50" s="51"/>
    </row>
    <row r="51" spans="1:3" s="52" customFormat="1" ht="12.9" x14ac:dyDescent="0.4">
      <c r="A51" s="51" t="s">
        <v>93</v>
      </c>
      <c r="B51" s="51"/>
      <c r="C51" s="51"/>
    </row>
    <row r="52" spans="1:3" s="52" customFormat="1" ht="12.9" x14ac:dyDescent="0.4">
      <c r="A52" s="51"/>
      <c r="B52" s="51"/>
      <c r="C52" s="51"/>
    </row>
    <row r="55" spans="1:3" x14ac:dyDescent="0.4">
      <c r="A55" s="6" t="s">
        <v>54</v>
      </c>
      <c r="B55" s="26"/>
      <c r="C55" s="27"/>
    </row>
    <row r="56" spans="1:3" s="3" customFormat="1" ht="42.55" customHeight="1" x14ac:dyDescent="0.4">
      <c r="A56" s="28" t="s">
        <v>86</v>
      </c>
      <c r="B56" s="28" t="s">
        <v>248</v>
      </c>
      <c r="C56" s="68"/>
    </row>
    <row r="57" spans="1:3" s="3" customFormat="1" ht="76.5" customHeight="1" x14ac:dyDescent="0.4">
      <c r="A57" s="28" t="s">
        <v>141</v>
      </c>
      <c r="B57" s="28" t="s">
        <v>259</v>
      </c>
      <c r="C57" s="68"/>
    </row>
    <row r="58" spans="1:3" s="3" customFormat="1" ht="67.75" customHeight="1" x14ac:dyDescent="0.4">
      <c r="A58" s="28" t="s">
        <v>83</v>
      </c>
      <c r="B58" s="28" t="s">
        <v>249</v>
      </c>
      <c r="C58" s="68"/>
    </row>
  </sheetData>
  <mergeCells count="12">
    <mergeCell ref="B18:S18"/>
    <mergeCell ref="R19:S19"/>
    <mergeCell ref="C43:G43"/>
    <mergeCell ref="H43:P43"/>
    <mergeCell ref="B19:C19"/>
    <mergeCell ref="D19:E19"/>
    <mergeCell ref="F19:G19"/>
    <mergeCell ref="H19:I19"/>
    <mergeCell ref="J19:K19"/>
    <mergeCell ref="L19:M19"/>
    <mergeCell ref="N19:O19"/>
    <mergeCell ref="P19:Q19"/>
  </mergeCells>
  <pageMargins left="0.70866141732283472" right="0.70866141732283472" top="0.74803149606299213" bottom="0.74803149606299213" header="0.31496062992125984" footer="0.31496062992125984"/>
  <pageSetup paperSize="9" scale="65" orientation="landscape"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T58"/>
  <sheetViews>
    <sheetView tabSelected="1" zoomScaleNormal="100" workbookViewId="0">
      <selection activeCell="H14" sqref="H14"/>
    </sheetView>
  </sheetViews>
  <sheetFormatPr defaultColWidth="8.921875" defaultRowHeight="14.6" x14ac:dyDescent="0.4"/>
  <cols>
    <col min="1" max="1" width="17.07421875" style="3" customWidth="1"/>
    <col min="2" max="2" width="18.3828125" style="3" customWidth="1"/>
    <col min="3" max="3" width="17.61328125" style="3" customWidth="1"/>
    <col min="4" max="4" width="21.4609375" style="3" customWidth="1"/>
    <col min="5" max="5" width="14.3828125" style="3" customWidth="1"/>
    <col min="6" max="6" width="14.61328125" style="3" bestFit="1" customWidth="1"/>
    <col min="7" max="7" width="22.61328125" style="3" customWidth="1"/>
    <col min="8" max="8" width="15.53515625" style="3" customWidth="1"/>
    <col min="9" max="9" width="17.921875" style="3" customWidth="1"/>
    <col min="10" max="10" width="14.4609375" style="3" customWidth="1"/>
    <col min="11" max="11" width="15.53515625" style="3" customWidth="1"/>
    <col min="12" max="13" width="15.15234375" style="3" customWidth="1"/>
    <col min="14" max="14" width="15.07421875" style="3" customWidth="1"/>
    <col min="15" max="15" width="14.921875" style="3" customWidth="1"/>
    <col min="16" max="16" width="15.15234375" style="3" customWidth="1"/>
    <col min="17" max="17" width="15.07421875" style="3" customWidth="1"/>
    <col min="18" max="18" width="16.07421875" style="3" customWidth="1"/>
    <col min="19" max="19" width="17.61328125" style="3" customWidth="1"/>
    <col min="20" max="20" width="14.3828125" style="3" customWidth="1"/>
    <col min="21" max="21" width="17.61328125" style="3" customWidth="1"/>
    <col min="22" max="16384" width="8.921875" style="3"/>
  </cols>
  <sheetData>
    <row r="1" spans="1:13" ht="15.9" x14ac:dyDescent="0.4">
      <c r="A1" s="30" t="s">
        <v>76</v>
      </c>
      <c r="B1" s="30"/>
      <c r="C1" s="30"/>
      <c r="D1" s="40"/>
      <c r="E1" s="40"/>
      <c r="F1" s="40"/>
      <c r="G1" s="40"/>
      <c r="H1" s="40"/>
      <c r="I1" s="40"/>
      <c r="J1" s="40"/>
      <c r="K1" s="40"/>
      <c r="L1" s="40"/>
      <c r="M1" s="40"/>
    </row>
    <row r="2" spans="1:13" ht="15.9" x14ac:dyDescent="0.4">
      <c r="A2" s="5" t="s">
        <v>64</v>
      </c>
      <c r="B2" s="30"/>
      <c r="C2" s="30"/>
      <c r="D2" s="40"/>
      <c r="E2" s="40"/>
      <c r="F2" s="40"/>
      <c r="G2" s="40"/>
      <c r="H2" s="40"/>
      <c r="I2" s="40"/>
      <c r="J2" s="40"/>
      <c r="K2" s="40"/>
      <c r="L2" s="40"/>
      <c r="M2" s="40"/>
    </row>
    <row r="3" spans="1:13" s="2" customFormat="1" x14ac:dyDescent="0.4">
      <c r="A3" s="5" t="s">
        <v>62</v>
      </c>
    </row>
    <row r="4" spans="1:13" s="41" customFormat="1" x14ac:dyDescent="0.4">
      <c r="A4" s="6" t="s">
        <v>77</v>
      </c>
    </row>
    <row r="5" spans="1:13" ht="60" customHeight="1" x14ac:dyDescent="0.4">
      <c r="A5" s="14" t="s">
        <v>26</v>
      </c>
      <c r="B5" s="14" t="s">
        <v>27</v>
      </c>
      <c r="C5" s="42" t="s">
        <v>159</v>
      </c>
      <c r="D5" s="42" t="s">
        <v>160</v>
      </c>
      <c r="F5" s="16"/>
      <c r="G5" s="16"/>
      <c r="H5" s="16"/>
      <c r="I5" s="16"/>
      <c r="J5" s="16"/>
      <c r="K5" s="16"/>
      <c r="L5" s="16"/>
      <c r="M5" s="16"/>
    </row>
    <row r="6" spans="1:13" ht="26.4" customHeight="1" x14ac:dyDescent="0.5">
      <c r="A6" s="43" t="s">
        <v>245</v>
      </c>
      <c r="B6" s="43" t="s">
        <v>2</v>
      </c>
      <c r="C6" s="115">
        <v>338</v>
      </c>
      <c r="D6" s="115">
        <v>299</v>
      </c>
      <c r="F6" s="16"/>
      <c r="G6" s="16"/>
      <c r="H6" s="16"/>
      <c r="I6" s="16"/>
      <c r="J6" s="16"/>
      <c r="K6" s="16"/>
      <c r="L6" s="16"/>
      <c r="M6" s="16"/>
    </row>
    <row r="7" spans="1:13" x14ac:dyDescent="0.4">
      <c r="A7" s="16"/>
      <c r="B7" s="16"/>
      <c r="C7" s="16"/>
      <c r="D7" s="16"/>
      <c r="E7" s="16"/>
      <c r="F7" s="16"/>
      <c r="G7" s="16"/>
    </row>
    <row r="8" spans="1:13" ht="51.9" x14ac:dyDescent="0.4">
      <c r="A8" s="20" t="s">
        <v>161</v>
      </c>
      <c r="B8" s="44" t="s">
        <v>46</v>
      </c>
      <c r="C8" s="44" t="s">
        <v>45</v>
      </c>
      <c r="D8" s="44" t="s">
        <v>72</v>
      </c>
      <c r="E8" s="45" t="s">
        <v>88</v>
      </c>
      <c r="F8" s="45" t="s">
        <v>89</v>
      </c>
      <c r="G8" s="46" t="s">
        <v>162</v>
      </c>
      <c r="H8" s="46" t="s">
        <v>163</v>
      </c>
    </row>
    <row r="9" spans="1:13" ht="15" x14ac:dyDescent="0.4">
      <c r="A9" s="116" t="s">
        <v>2</v>
      </c>
      <c r="B9" s="116" t="s">
        <v>204</v>
      </c>
      <c r="C9" s="116" t="s">
        <v>252</v>
      </c>
      <c r="D9" s="116" t="s">
        <v>205</v>
      </c>
      <c r="E9" s="117">
        <v>328</v>
      </c>
      <c r="F9" s="117">
        <v>309</v>
      </c>
      <c r="G9" s="117">
        <f>ROUND((100*(329-245)/245),2)</f>
        <v>34.29</v>
      </c>
      <c r="H9" s="118">
        <v>30</v>
      </c>
    </row>
    <row r="10" spans="1:13" ht="15" x14ac:dyDescent="0.4">
      <c r="A10" s="116" t="s">
        <v>2</v>
      </c>
      <c r="B10" s="116" t="s">
        <v>206</v>
      </c>
      <c r="C10" s="116" t="s">
        <v>252</v>
      </c>
      <c r="D10" s="116" t="s">
        <v>205</v>
      </c>
      <c r="E10" s="117">
        <v>5</v>
      </c>
      <c r="F10" s="117">
        <v>4</v>
      </c>
      <c r="G10" s="117">
        <f>ROUND((100*(5-4)/4),2)</f>
        <v>25</v>
      </c>
      <c r="H10" s="118">
        <v>600</v>
      </c>
    </row>
    <row r="11" spans="1:13" ht="15" x14ac:dyDescent="0.4">
      <c r="A11" s="116" t="s">
        <v>2</v>
      </c>
      <c r="B11" t="s">
        <v>207</v>
      </c>
      <c r="C11" s="119">
        <v>43837</v>
      </c>
      <c r="D11" s="116" t="s">
        <v>205</v>
      </c>
      <c r="E11" s="117">
        <v>1</v>
      </c>
      <c r="F11" s="117">
        <v>1</v>
      </c>
      <c r="G11" s="117">
        <v>0</v>
      </c>
      <c r="H11" s="118" t="s">
        <v>208</v>
      </c>
    </row>
    <row r="12" spans="1:13" ht="15" x14ac:dyDescent="0.4">
      <c r="A12" s="116" t="s">
        <v>2</v>
      </c>
      <c r="B12" s="116" t="s">
        <v>209</v>
      </c>
      <c r="C12" s="119" t="s">
        <v>237</v>
      </c>
      <c r="D12" s="116" t="s">
        <v>210</v>
      </c>
      <c r="E12" s="117">
        <v>299</v>
      </c>
      <c r="F12" s="117">
        <v>274</v>
      </c>
      <c r="G12" s="117">
        <f>ROUND((100*(299-274)/274),2)</f>
        <v>9.1199999999999992</v>
      </c>
      <c r="H12" s="118" t="s">
        <v>203</v>
      </c>
    </row>
    <row r="13" spans="1:13" ht="25.75" x14ac:dyDescent="0.4">
      <c r="A13" s="116" t="s">
        <v>2</v>
      </c>
      <c r="B13" s="24" t="s">
        <v>211</v>
      </c>
      <c r="C13" s="119" t="s">
        <v>251</v>
      </c>
      <c r="D13" s="116" t="s">
        <v>205</v>
      </c>
      <c r="E13" s="47">
        <v>3</v>
      </c>
      <c r="F13" s="47">
        <v>2</v>
      </c>
      <c r="G13" s="117">
        <f>ROUND((100*(3-2)/2),2)</f>
        <v>50</v>
      </c>
      <c r="H13" s="47">
        <v>0.5</v>
      </c>
    </row>
    <row r="14" spans="1:13" ht="15" x14ac:dyDescent="0.4">
      <c r="A14" s="132" t="s">
        <v>2</v>
      </c>
      <c r="B14" s="132" t="s">
        <v>250</v>
      </c>
      <c r="C14" s="132" t="s">
        <v>251</v>
      </c>
      <c r="D14" s="132" t="s">
        <v>205</v>
      </c>
      <c r="E14" s="117">
        <v>1</v>
      </c>
      <c r="F14" s="142">
        <v>0</v>
      </c>
      <c r="G14" s="117">
        <v>100</v>
      </c>
      <c r="H14" s="117">
        <v>19.3</v>
      </c>
    </row>
    <row r="15" spans="1:13" x14ac:dyDescent="0.4">
      <c r="A15" s="24"/>
      <c r="B15" s="24"/>
      <c r="C15" s="24"/>
      <c r="D15" s="24"/>
      <c r="E15" s="47"/>
      <c r="F15" s="47"/>
      <c r="G15" s="47"/>
      <c r="H15" s="47"/>
    </row>
    <row r="16" spans="1:13" x14ac:dyDescent="0.4">
      <c r="A16" s="24"/>
      <c r="B16" s="24"/>
      <c r="C16" s="24"/>
      <c r="D16" s="24"/>
      <c r="E16" s="47"/>
      <c r="F16" s="47"/>
      <c r="G16" s="47"/>
      <c r="H16" s="47"/>
    </row>
    <row r="18" spans="1:20" ht="15.9" x14ac:dyDescent="0.45">
      <c r="A18" s="14" t="s">
        <v>131</v>
      </c>
      <c r="B18" s="149" t="s">
        <v>164</v>
      </c>
      <c r="C18" s="150"/>
      <c r="D18" s="150"/>
      <c r="E18" s="150"/>
      <c r="F18" s="150"/>
      <c r="G18" s="150"/>
      <c r="H18" s="150"/>
      <c r="I18" s="150"/>
      <c r="J18" s="150"/>
      <c r="K18" s="150"/>
      <c r="L18" s="150"/>
      <c r="M18" s="150"/>
      <c r="N18" s="150"/>
      <c r="O18" s="150"/>
      <c r="P18" s="150"/>
      <c r="Q18" s="150"/>
      <c r="R18" s="150"/>
      <c r="S18" s="150"/>
    </row>
    <row r="19" spans="1:20" ht="88" customHeight="1" x14ac:dyDescent="0.4">
      <c r="A19" s="48" t="s">
        <v>212</v>
      </c>
      <c r="B19" s="153" t="s">
        <v>138</v>
      </c>
      <c r="C19" s="155"/>
      <c r="D19" s="151" t="s">
        <v>133</v>
      </c>
      <c r="E19" s="152"/>
      <c r="F19" s="153" t="s">
        <v>114</v>
      </c>
      <c r="G19" s="155"/>
      <c r="H19" s="153" t="s">
        <v>115</v>
      </c>
      <c r="I19" s="155"/>
      <c r="J19" s="153" t="s">
        <v>117</v>
      </c>
      <c r="K19" s="155"/>
      <c r="L19" s="153" t="s">
        <v>116</v>
      </c>
      <c r="M19" s="155"/>
      <c r="N19" s="151" t="s">
        <v>118</v>
      </c>
      <c r="O19" s="152"/>
      <c r="P19" s="151" t="s">
        <v>139</v>
      </c>
      <c r="Q19" s="152"/>
      <c r="R19" s="151" t="s">
        <v>119</v>
      </c>
      <c r="S19" s="152"/>
    </row>
    <row r="20" spans="1:20" ht="51.9" x14ac:dyDescent="0.4">
      <c r="A20" s="20" t="s">
        <v>161</v>
      </c>
      <c r="B20" s="21" t="s">
        <v>134</v>
      </c>
      <c r="C20" s="21" t="s">
        <v>140</v>
      </c>
      <c r="D20" s="21" t="s">
        <v>134</v>
      </c>
      <c r="E20" s="21" t="s">
        <v>140</v>
      </c>
      <c r="F20" s="21" t="s">
        <v>134</v>
      </c>
      <c r="G20" s="21" t="s">
        <v>140</v>
      </c>
      <c r="H20" s="21" t="s">
        <v>134</v>
      </c>
      <c r="I20" s="21" t="s">
        <v>140</v>
      </c>
      <c r="J20" s="21" t="s">
        <v>134</v>
      </c>
      <c r="K20" s="21" t="s">
        <v>140</v>
      </c>
      <c r="L20" s="21" t="s">
        <v>134</v>
      </c>
      <c r="M20" s="21" t="s">
        <v>140</v>
      </c>
      <c r="N20" s="21" t="s">
        <v>134</v>
      </c>
      <c r="O20" s="21" t="s">
        <v>140</v>
      </c>
      <c r="P20" s="21" t="s">
        <v>134</v>
      </c>
      <c r="Q20" s="21" t="s">
        <v>140</v>
      </c>
      <c r="R20" s="21" t="s">
        <v>134</v>
      </c>
      <c r="S20" s="21" t="s">
        <v>140</v>
      </c>
    </row>
    <row r="21" spans="1:20" ht="15" x14ac:dyDescent="0.4">
      <c r="A21" s="116" t="s">
        <v>2</v>
      </c>
      <c r="B21" s="112">
        <v>138</v>
      </c>
      <c r="C21" s="112">
        <v>9</v>
      </c>
      <c r="D21" s="112">
        <v>1</v>
      </c>
      <c r="E21" s="112">
        <v>0</v>
      </c>
      <c r="F21" s="112">
        <v>7</v>
      </c>
      <c r="G21" s="112">
        <v>1</v>
      </c>
      <c r="H21" s="112">
        <v>10</v>
      </c>
      <c r="I21" s="112">
        <v>1</v>
      </c>
      <c r="J21" s="112">
        <v>63</v>
      </c>
      <c r="K21" s="112">
        <v>5</v>
      </c>
      <c r="L21" s="112">
        <v>109</v>
      </c>
      <c r="M21" s="112">
        <v>5</v>
      </c>
      <c r="N21" s="112">
        <v>0</v>
      </c>
      <c r="O21" s="112">
        <v>0</v>
      </c>
      <c r="P21" s="112">
        <v>0</v>
      </c>
      <c r="Q21" s="112">
        <v>0</v>
      </c>
      <c r="R21" s="112">
        <v>0</v>
      </c>
      <c r="S21" s="112">
        <f>8-8</f>
        <v>0</v>
      </c>
      <c r="T21" t="s">
        <v>204</v>
      </c>
    </row>
    <row r="22" spans="1:20" ht="15" x14ac:dyDescent="0.4">
      <c r="A22" s="116" t="s">
        <v>2</v>
      </c>
      <c r="B22" s="112">
        <v>5</v>
      </c>
      <c r="C22" s="112">
        <v>1</v>
      </c>
      <c r="D22" s="112">
        <v>5</v>
      </c>
      <c r="E22" s="112">
        <v>1</v>
      </c>
      <c r="F22" s="112">
        <v>5</v>
      </c>
      <c r="G22" s="112">
        <v>1</v>
      </c>
      <c r="H22" s="112">
        <v>5</v>
      </c>
      <c r="I22" s="112">
        <v>1</v>
      </c>
      <c r="J22" s="112">
        <v>5</v>
      </c>
      <c r="K22" s="112">
        <v>1</v>
      </c>
      <c r="L22" s="112">
        <v>5</v>
      </c>
      <c r="M22" s="112">
        <v>1</v>
      </c>
      <c r="N22" s="112">
        <v>0</v>
      </c>
      <c r="O22" s="112">
        <v>0</v>
      </c>
      <c r="P22" s="112">
        <v>2</v>
      </c>
      <c r="Q22" s="112">
        <v>1</v>
      </c>
      <c r="R22" s="112">
        <v>0</v>
      </c>
      <c r="S22" s="112">
        <v>0</v>
      </c>
      <c r="T22" t="s">
        <v>206</v>
      </c>
    </row>
    <row r="23" spans="1:20" ht="15" x14ac:dyDescent="0.4">
      <c r="A23" s="120" t="s">
        <v>2</v>
      </c>
      <c r="B23" s="112">
        <v>34</v>
      </c>
      <c r="C23" s="112">
        <v>2</v>
      </c>
      <c r="D23" s="112">
        <v>18</v>
      </c>
      <c r="E23" s="112">
        <v>-1</v>
      </c>
      <c r="F23" s="112">
        <v>26</v>
      </c>
      <c r="G23" s="112">
        <v>0</v>
      </c>
      <c r="H23" s="112">
        <v>26</v>
      </c>
      <c r="I23" s="112">
        <v>0</v>
      </c>
      <c r="J23" s="112">
        <v>134</v>
      </c>
      <c r="K23" s="112">
        <v>0</v>
      </c>
      <c r="L23" s="112">
        <v>45</v>
      </c>
      <c r="M23" s="112">
        <v>0</v>
      </c>
      <c r="N23" s="112">
        <v>0</v>
      </c>
      <c r="O23" s="112">
        <f>ROUND(100*((8-8)/8),2)</f>
        <v>0</v>
      </c>
      <c r="P23" s="112">
        <v>16</v>
      </c>
      <c r="Q23" s="112">
        <v>-1</v>
      </c>
      <c r="R23" s="112">
        <v>0</v>
      </c>
      <c r="S23" s="112">
        <v>0</v>
      </c>
      <c r="T23" s="121" t="s">
        <v>209</v>
      </c>
    </row>
    <row r="24" spans="1:20" ht="15" x14ac:dyDescent="0.4">
      <c r="A24" s="49"/>
      <c r="B24" s="112"/>
      <c r="C24" s="112"/>
      <c r="D24" s="112"/>
      <c r="E24" s="112"/>
      <c r="F24" s="112"/>
      <c r="G24" s="112"/>
      <c r="H24" s="112"/>
      <c r="I24" s="112"/>
      <c r="J24" s="112"/>
      <c r="K24" s="112"/>
      <c r="L24" s="112"/>
      <c r="M24" s="112"/>
      <c r="N24" s="112"/>
      <c r="O24" s="112"/>
      <c r="P24" s="112"/>
      <c r="Q24" s="112"/>
      <c r="R24" s="112"/>
      <c r="S24" s="112"/>
      <c r="T24"/>
    </row>
    <row r="25" spans="1:20" ht="15" x14ac:dyDescent="0.4">
      <c r="A25" s="49"/>
      <c r="B25" s="112"/>
      <c r="C25" s="112"/>
      <c r="D25" s="112"/>
      <c r="E25" s="112"/>
      <c r="F25" s="112"/>
      <c r="G25" s="112"/>
      <c r="H25" s="112"/>
      <c r="I25" s="112"/>
      <c r="J25" s="112"/>
      <c r="K25" s="112"/>
      <c r="L25" s="112"/>
      <c r="M25" s="112"/>
      <c r="N25" s="112"/>
      <c r="O25" s="112"/>
      <c r="P25" s="112"/>
      <c r="Q25" s="112"/>
      <c r="R25" s="112"/>
      <c r="S25" s="112"/>
      <c r="T25"/>
    </row>
    <row r="26" spans="1:20" ht="15" x14ac:dyDescent="0.4">
      <c r="A26" s="49"/>
      <c r="B26" s="112"/>
      <c r="C26" s="112"/>
      <c r="D26" s="112"/>
      <c r="E26" s="112"/>
      <c r="F26" s="112"/>
      <c r="G26" s="112"/>
      <c r="H26" s="112"/>
      <c r="I26" s="112"/>
      <c r="J26" s="112"/>
      <c r="K26" s="112"/>
      <c r="L26" s="112"/>
      <c r="M26" s="112"/>
      <c r="N26" s="112"/>
      <c r="O26" s="112"/>
      <c r="P26" s="112"/>
      <c r="Q26" s="112"/>
      <c r="R26" s="112"/>
      <c r="S26" s="112"/>
      <c r="T26" s="121"/>
    </row>
    <row r="27" spans="1:20" x14ac:dyDescent="0.4">
      <c r="A27" s="49"/>
      <c r="B27" s="50"/>
      <c r="C27" s="50"/>
      <c r="D27" s="50"/>
      <c r="E27" s="50"/>
      <c r="F27" s="50"/>
      <c r="G27" s="50"/>
      <c r="H27" s="50"/>
      <c r="I27" s="50"/>
      <c r="J27" s="50"/>
      <c r="K27" s="50"/>
      <c r="L27" s="50"/>
      <c r="M27" s="50"/>
      <c r="N27" s="50"/>
      <c r="O27" s="50"/>
      <c r="P27" s="50"/>
      <c r="Q27" s="50"/>
      <c r="R27" s="50"/>
      <c r="S27" s="50"/>
    </row>
    <row r="28" spans="1:20" x14ac:dyDescent="0.4">
      <c r="A28" s="49"/>
      <c r="B28" s="50"/>
      <c r="C28" s="50"/>
      <c r="D28" s="50"/>
      <c r="E28" s="50"/>
      <c r="F28" s="50"/>
      <c r="G28" s="50"/>
      <c r="H28" s="50"/>
      <c r="I28" s="50"/>
      <c r="J28" s="50"/>
      <c r="K28" s="50"/>
      <c r="L28" s="50"/>
      <c r="M28" s="50"/>
      <c r="N28" s="50"/>
      <c r="O28" s="50"/>
      <c r="P28" s="50"/>
      <c r="Q28" s="50"/>
      <c r="R28" s="50"/>
      <c r="S28" s="50"/>
    </row>
    <row r="29" spans="1:20" x14ac:dyDescent="0.4">
      <c r="A29" s="36" t="s">
        <v>71</v>
      </c>
      <c r="B29" s="36"/>
      <c r="C29" s="36"/>
      <c r="D29" s="15"/>
      <c r="E29" s="15"/>
      <c r="F29" s="15"/>
      <c r="G29" s="15"/>
      <c r="H29" s="15"/>
      <c r="I29" s="15"/>
      <c r="J29" s="15"/>
      <c r="K29" s="15"/>
      <c r="L29" s="15"/>
      <c r="M29" s="15"/>
    </row>
    <row r="30" spans="1:20" x14ac:dyDescent="0.4">
      <c r="A30" s="36" t="s">
        <v>32</v>
      </c>
      <c r="B30" s="36"/>
      <c r="C30" s="36"/>
      <c r="D30" s="15"/>
      <c r="E30" s="15"/>
      <c r="F30" s="15"/>
      <c r="G30" s="15"/>
      <c r="H30" s="15"/>
      <c r="I30" s="15"/>
      <c r="J30" s="15"/>
      <c r="K30" s="15"/>
      <c r="L30" s="15"/>
      <c r="M30" s="15"/>
    </row>
    <row r="31" spans="1:20" x14ac:dyDescent="0.4">
      <c r="A31" s="51" t="s">
        <v>91</v>
      </c>
      <c r="B31" s="36"/>
      <c r="C31" s="36"/>
      <c r="D31" s="15"/>
      <c r="E31" s="15"/>
      <c r="F31" s="15"/>
      <c r="G31" s="15"/>
      <c r="H31" s="15"/>
      <c r="I31" s="15"/>
      <c r="J31" s="15"/>
      <c r="K31" s="15"/>
      <c r="L31" s="15"/>
      <c r="M31" s="15"/>
    </row>
    <row r="32" spans="1:20" x14ac:dyDescent="0.4">
      <c r="A32" s="51" t="s">
        <v>90</v>
      </c>
    </row>
    <row r="33" spans="1:17" s="53" customFormat="1" x14ac:dyDescent="0.4">
      <c r="A33" s="36" t="s">
        <v>87</v>
      </c>
      <c r="B33" s="52"/>
      <c r="C33" s="52"/>
      <c r="D33" s="52"/>
    </row>
    <row r="34" spans="1:17" x14ac:dyDescent="0.4">
      <c r="A34" s="51" t="s">
        <v>137</v>
      </c>
      <c r="B34" s="36"/>
      <c r="C34" s="36"/>
      <c r="D34" s="15"/>
      <c r="E34" s="15"/>
      <c r="F34" s="15"/>
      <c r="G34" s="15"/>
      <c r="H34" s="15"/>
      <c r="I34" s="15"/>
      <c r="J34" s="15"/>
      <c r="K34" s="15"/>
      <c r="L34" s="15"/>
      <c r="M34" s="15"/>
    </row>
    <row r="35" spans="1:17" x14ac:dyDescent="0.4">
      <c r="A35" s="54" t="s">
        <v>135</v>
      </c>
      <c r="B35" s="36"/>
      <c r="C35" s="36"/>
      <c r="D35" s="15"/>
      <c r="E35" s="15"/>
      <c r="F35" s="15"/>
      <c r="G35" s="15"/>
      <c r="H35" s="15"/>
      <c r="I35" s="15"/>
      <c r="J35" s="15"/>
      <c r="K35" s="15"/>
      <c r="L35" s="15"/>
      <c r="M35" s="15"/>
    </row>
    <row r="36" spans="1:17" x14ac:dyDescent="0.4">
      <c r="A36" s="51" t="s">
        <v>132</v>
      </c>
    </row>
    <row r="37" spans="1:17" x14ac:dyDescent="0.4">
      <c r="A37" s="51"/>
    </row>
    <row r="39" spans="1:17" s="7" customFormat="1" ht="15.65" customHeight="1" x14ac:dyDescent="0.4">
      <c r="A39" s="6" t="s">
        <v>78</v>
      </c>
    </row>
    <row r="40" spans="1:17" ht="26.15" x14ac:dyDescent="0.4">
      <c r="A40" s="55" t="s">
        <v>26</v>
      </c>
      <c r="B40" s="14" t="s">
        <v>27</v>
      </c>
      <c r="C40" s="14" t="s">
        <v>165</v>
      </c>
      <c r="D40" s="15"/>
      <c r="E40" s="15"/>
      <c r="F40" s="15"/>
      <c r="G40" s="15"/>
      <c r="H40" s="15"/>
      <c r="I40" s="15"/>
      <c r="J40" s="15"/>
      <c r="K40" s="16"/>
      <c r="L40" s="16"/>
      <c r="M40" s="40"/>
    </row>
    <row r="41" spans="1:17" x14ac:dyDescent="0.4">
      <c r="A41" s="35" t="s">
        <v>245</v>
      </c>
      <c r="B41" s="35" t="s">
        <v>2</v>
      </c>
      <c r="C41" s="50" t="s">
        <v>213</v>
      </c>
      <c r="D41" s="15"/>
      <c r="E41" s="15"/>
      <c r="F41" s="15"/>
      <c r="G41" s="15"/>
      <c r="H41" s="15"/>
      <c r="I41" s="15"/>
      <c r="J41" s="40"/>
      <c r="K41" s="40"/>
      <c r="M41" s="40"/>
    </row>
    <row r="42" spans="1:17" x14ac:dyDescent="0.4">
      <c r="D42" s="56" t="s">
        <v>41</v>
      </c>
      <c r="E42" s="57"/>
      <c r="F42" s="57"/>
      <c r="G42" s="57"/>
      <c r="H42" s="58"/>
      <c r="I42" s="56" t="s">
        <v>96</v>
      </c>
      <c r="J42" s="57"/>
      <c r="K42" s="57"/>
      <c r="L42" s="57"/>
      <c r="M42" s="57"/>
      <c r="N42" s="57"/>
      <c r="O42" s="57"/>
      <c r="P42" s="57"/>
      <c r="Q42" s="58"/>
    </row>
    <row r="43" spans="1:17" ht="39" x14ac:dyDescent="0.4">
      <c r="A43" s="20" t="s">
        <v>40</v>
      </c>
      <c r="B43" s="20" t="s">
        <v>44</v>
      </c>
      <c r="C43" s="20" t="s">
        <v>43</v>
      </c>
      <c r="D43" s="21" t="s">
        <v>166</v>
      </c>
      <c r="E43" s="21" t="s">
        <v>167</v>
      </c>
      <c r="F43" s="21" t="s">
        <v>168</v>
      </c>
      <c r="G43" s="21" t="s">
        <v>169</v>
      </c>
      <c r="H43" s="59" t="s">
        <v>170</v>
      </c>
      <c r="I43" s="21" t="s">
        <v>171</v>
      </c>
      <c r="J43" s="21" t="s">
        <v>70</v>
      </c>
      <c r="K43" s="59" t="s">
        <v>172</v>
      </c>
      <c r="L43" s="21" t="s">
        <v>173</v>
      </c>
      <c r="M43" s="21" t="s">
        <v>68</v>
      </c>
      <c r="N43" s="59" t="s">
        <v>174</v>
      </c>
      <c r="O43" s="21" t="s">
        <v>175</v>
      </c>
      <c r="P43" s="21" t="s">
        <v>53</v>
      </c>
      <c r="Q43" s="59" t="s">
        <v>176</v>
      </c>
    </row>
    <row r="44" spans="1:17" ht="25.75" x14ac:dyDescent="0.4">
      <c r="A44" s="35" t="s">
        <v>214</v>
      </c>
      <c r="B44" s="112" t="s">
        <v>215</v>
      </c>
      <c r="C44" s="24" t="s">
        <v>216</v>
      </c>
      <c r="D44" s="113" t="s">
        <v>253</v>
      </c>
      <c r="E44" s="111">
        <f>2118</f>
        <v>2118</v>
      </c>
      <c r="F44" s="50" t="s">
        <v>255</v>
      </c>
      <c r="G44" s="50" t="s">
        <v>243</v>
      </c>
      <c r="H44" s="50">
        <f>ROUND(100*((21799-11552)/11552),2)</f>
        <v>88.7</v>
      </c>
      <c r="I44" s="50"/>
      <c r="J44" s="50"/>
      <c r="K44" s="50"/>
      <c r="L44" s="122">
        <v>7980990</v>
      </c>
      <c r="M44" s="122">
        <v>6011402</v>
      </c>
      <c r="N44" s="113">
        <f>ROUND(100*((7980990-6011402)/6011402),2)</f>
        <v>32.76</v>
      </c>
      <c r="O44" s="122">
        <v>99876</v>
      </c>
      <c r="P44" s="122">
        <v>104305</v>
      </c>
      <c r="Q44" s="113">
        <f>ROUND(100*((99876-104305)/104305),2)</f>
        <v>-4.25</v>
      </c>
    </row>
    <row r="45" spans="1:17" ht="30" x14ac:dyDescent="0.4">
      <c r="A45" s="35" t="s">
        <v>214</v>
      </c>
      <c r="B45" s="112" t="s">
        <v>204</v>
      </c>
      <c r="C45" s="24" t="s">
        <v>216</v>
      </c>
      <c r="D45" s="113" t="s">
        <v>254</v>
      </c>
      <c r="E45" s="111">
        <f>178</f>
        <v>178</v>
      </c>
      <c r="F45" s="50" t="s">
        <v>256</v>
      </c>
      <c r="G45" s="50" t="s">
        <v>244</v>
      </c>
      <c r="H45" s="50">
        <f>ROUND(100*((4161-1780)/1780),2)</f>
        <v>133.76</v>
      </c>
      <c r="I45" s="50"/>
      <c r="J45" s="50"/>
      <c r="K45" s="50"/>
      <c r="L45" s="112" t="s">
        <v>217</v>
      </c>
      <c r="M45" s="112" t="s">
        <v>217</v>
      </c>
      <c r="N45" s="112" t="s">
        <v>217</v>
      </c>
      <c r="O45" s="113"/>
      <c r="P45" s="112" t="s">
        <v>217</v>
      </c>
      <c r="Q45" s="112" t="s">
        <v>217</v>
      </c>
    </row>
    <row r="46" spans="1:17" ht="30" x14ac:dyDescent="0.4">
      <c r="A46" s="35" t="s">
        <v>214</v>
      </c>
      <c r="B46" s="123" t="s">
        <v>211</v>
      </c>
      <c r="C46" s="24" t="s">
        <v>216</v>
      </c>
      <c r="D46" s="113" t="s">
        <v>218</v>
      </c>
      <c r="E46" s="111">
        <f>8287</f>
        <v>8287</v>
      </c>
      <c r="F46" s="50">
        <v>51931</v>
      </c>
      <c r="G46" s="50">
        <v>57</v>
      </c>
      <c r="H46" s="50">
        <f>ROUND(100*((51931-57)/57),2)</f>
        <v>91007.02</v>
      </c>
      <c r="I46" s="50"/>
      <c r="J46" s="50"/>
      <c r="K46" s="50"/>
      <c r="L46" s="112" t="s">
        <v>217</v>
      </c>
      <c r="M46" s="112" t="s">
        <v>217</v>
      </c>
      <c r="N46" s="112" t="s">
        <v>217</v>
      </c>
      <c r="O46" s="113"/>
      <c r="P46" s="112"/>
      <c r="Q46" s="112"/>
    </row>
    <row r="47" spans="1:17" ht="30" x14ac:dyDescent="0.4">
      <c r="A47" s="35" t="s">
        <v>219</v>
      </c>
      <c r="B47" s="124" t="s">
        <v>207</v>
      </c>
      <c r="C47" s="24" t="s">
        <v>216</v>
      </c>
      <c r="D47" s="113" t="s">
        <v>220</v>
      </c>
      <c r="E47" s="111" t="s">
        <v>208</v>
      </c>
      <c r="F47" s="50" t="s">
        <v>208</v>
      </c>
      <c r="G47" s="50" t="s">
        <v>208</v>
      </c>
      <c r="H47" s="50"/>
      <c r="I47" s="50"/>
      <c r="J47" s="50"/>
      <c r="K47" s="50"/>
      <c r="L47" s="113" t="s">
        <v>217</v>
      </c>
      <c r="M47" s="112" t="s">
        <v>217</v>
      </c>
      <c r="N47" s="112" t="s">
        <v>217</v>
      </c>
      <c r="O47" s="113"/>
      <c r="P47" s="112"/>
      <c r="Q47" s="112"/>
    </row>
    <row r="48" spans="1:17" x14ac:dyDescent="0.4">
      <c r="A48" s="35"/>
      <c r="B48" s="35"/>
      <c r="C48" s="35"/>
      <c r="D48" s="50" t="s">
        <v>35</v>
      </c>
      <c r="E48" s="50"/>
      <c r="F48" s="50" t="s">
        <v>35</v>
      </c>
      <c r="G48" s="50" t="s">
        <v>35</v>
      </c>
      <c r="H48" s="50"/>
      <c r="I48" s="50"/>
      <c r="J48" s="50"/>
      <c r="K48" s="50"/>
      <c r="L48" s="50"/>
      <c r="M48" s="50"/>
      <c r="N48" s="50"/>
      <c r="O48" s="50"/>
      <c r="P48" s="50"/>
      <c r="Q48" s="50"/>
    </row>
    <row r="49" spans="1:13" x14ac:dyDescent="0.4">
      <c r="A49" s="51" t="s">
        <v>94</v>
      </c>
      <c r="B49" s="36"/>
      <c r="C49" s="15"/>
      <c r="D49" s="15"/>
      <c r="E49" s="15"/>
      <c r="F49" s="15"/>
      <c r="G49" s="15"/>
      <c r="H49" s="15"/>
      <c r="I49" s="15"/>
      <c r="J49" s="15"/>
      <c r="K49" s="15"/>
      <c r="M49" s="15"/>
    </row>
    <row r="50" spans="1:13" x14ac:dyDescent="0.4">
      <c r="A50" s="51" t="s">
        <v>95</v>
      </c>
      <c r="B50" s="36"/>
      <c r="C50" s="15"/>
      <c r="D50" s="15"/>
      <c r="E50" s="15"/>
      <c r="F50" s="15"/>
      <c r="G50" s="15"/>
      <c r="H50" s="15"/>
      <c r="I50" s="15"/>
      <c r="J50" s="15"/>
      <c r="K50" s="15"/>
      <c r="L50" s="15"/>
      <c r="M50" s="15"/>
    </row>
    <row r="51" spans="1:13" x14ac:dyDescent="0.4">
      <c r="A51" s="51" t="s">
        <v>92</v>
      </c>
      <c r="B51" s="36"/>
      <c r="C51" s="15"/>
      <c r="D51" s="15"/>
      <c r="E51" s="15"/>
      <c r="F51" s="15"/>
      <c r="G51" s="15"/>
      <c r="H51" s="15"/>
      <c r="I51" s="15"/>
      <c r="J51" s="15"/>
      <c r="K51" s="15"/>
      <c r="L51" s="15"/>
      <c r="M51" s="15"/>
    </row>
    <row r="52" spans="1:13" x14ac:dyDescent="0.4">
      <c r="A52" s="51" t="s">
        <v>93</v>
      </c>
      <c r="B52" s="36"/>
      <c r="C52" s="15"/>
      <c r="D52" s="15"/>
      <c r="E52" s="15"/>
      <c r="F52" s="15"/>
      <c r="G52" s="15"/>
      <c r="H52" s="15"/>
      <c r="I52" s="15"/>
      <c r="J52" s="15"/>
      <c r="K52" s="15"/>
      <c r="L52" s="15"/>
      <c r="M52" s="15"/>
    </row>
    <row r="53" spans="1:13" x14ac:dyDescent="0.4">
      <c r="A53" s="51"/>
      <c r="B53" s="36"/>
      <c r="C53" s="15"/>
      <c r="D53" s="15"/>
      <c r="E53" s="15"/>
      <c r="F53" s="15"/>
      <c r="G53" s="15"/>
      <c r="H53" s="15"/>
      <c r="I53" s="15"/>
      <c r="J53" s="15"/>
      <c r="K53" s="15"/>
      <c r="L53" s="15"/>
      <c r="M53" s="15"/>
    </row>
    <row r="54" spans="1:13" x14ac:dyDescent="0.4">
      <c r="A54" s="36"/>
      <c r="D54" s="60"/>
      <c r="E54" s="60"/>
      <c r="F54" s="60"/>
      <c r="G54" s="60"/>
      <c r="H54" s="60"/>
      <c r="I54" s="60"/>
      <c r="J54" s="60"/>
      <c r="K54" s="60"/>
      <c r="L54" s="60"/>
      <c r="M54" s="60"/>
    </row>
    <row r="55" spans="1:13" x14ac:dyDescent="0.4">
      <c r="A55" s="36"/>
      <c r="D55" s="15"/>
      <c r="E55" s="15"/>
      <c r="F55" s="15"/>
      <c r="G55" s="15"/>
      <c r="H55" s="15"/>
      <c r="I55" s="15"/>
      <c r="J55" s="15"/>
      <c r="K55" s="15"/>
      <c r="L55" s="15"/>
      <c r="M55" s="15"/>
    </row>
    <row r="56" spans="1:13" x14ac:dyDescent="0.4">
      <c r="A56" s="6" t="s">
        <v>54</v>
      </c>
      <c r="B56" s="27"/>
      <c r="C56" s="61"/>
    </row>
    <row r="57" spans="1:13" ht="77.150000000000006" x14ac:dyDescent="0.4">
      <c r="A57" s="28" t="s">
        <v>84</v>
      </c>
      <c r="B57" s="28" t="s">
        <v>257</v>
      </c>
      <c r="C57" s="15"/>
    </row>
    <row r="58" spans="1:13" ht="270" x14ac:dyDescent="0.4">
      <c r="A58" s="28" t="s">
        <v>85</v>
      </c>
      <c r="B58" s="28" t="s">
        <v>258</v>
      </c>
      <c r="C58" s="15"/>
    </row>
  </sheetData>
  <mergeCells count="10">
    <mergeCell ref="B18:S18"/>
    <mergeCell ref="R19:S19"/>
    <mergeCell ref="P19:Q19"/>
    <mergeCell ref="L19:M19"/>
    <mergeCell ref="N19:O19"/>
    <mergeCell ref="B19:C19"/>
    <mergeCell ref="D19:E19"/>
    <mergeCell ref="F19:G19"/>
    <mergeCell ref="H19:I19"/>
    <mergeCell ref="J19:K19"/>
  </mergeCells>
  <pageMargins left="0.7" right="0.7" top="0.75" bottom="0.75" header="0.3" footer="0.3"/>
  <pageSetup paperSize="9" scale="72" orientation="landscape"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O31"/>
  <sheetViews>
    <sheetView topLeftCell="B16" zoomScaleNormal="100" workbookViewId="0">
      <selection activeCell="B31" sqref="B31"/>
    </sheetView>
  </sheetViews>
  <sheetFormatPr defaultColWidth="9.07421875" defaultRowHeight="14.6" x14ac:dyDescent="0.4"/>
  <cols>
    <col min="1" max="1" width="19.61328125" style="34" customWidth="1"/>
    <col min="2" max="2" width="18.61328125" style="34" customWidth="1"/>
    <col min="3" max="4" width="16.921875" style="34" customWidth="1"/>
    <col min="5" max="6" width="15.4609375" style="34" customWidth="1"/>
    <col min="7" max="8" width="16.07421875" style="34" customWidth="1"/>
    <col min="9" max="9" width="16.15234375" style="34" customWidth="1"/>
    <col min="10" max="13" width="22.61328125" style="34" customWidth="1"/>
    <col min="14" max="14" width="28.84375" style="34" customWidth="1"/>
    <col min="15" max="15" width="26.23046875" style="34" customWidth="1"/>
    <col min="16" max="16384" width="9.07421875" style="34"/>
  </cols>
  <sheetData>
    <row r="1" spans="1:15" s="32" customFormat="1" ht="15.9" x14ac:dyDescent="0.4">
      <c r="A1" s="30" t="s">
        <v>109</v>
      </c>
      <c r="B1" s="31"/>
    </row>
    <row r="2" spans="1:15" s="32" customFormat="1" x14ac:dyDescent="0.35">
      <c r="A2" s="5" t="s">
        <v>58</v>
      </c>
    </row>
    <row r="3" spans="1:15" s="32" customFormat="1" ht="15.9" x14ac:dyDescent="0.35">
      <c r="A3" s="5" t="s">
        <v>57</v>
      </c>
      <c r="B3" s="31"/>
    </row>
    <row r="4" spans="1:15" s="1" customFormat="1" x14ac:dyDescent="0.4">
      <c r="A4" s="5" t="s">
        <v>62</v>
      </c>
    </row>
    <row r="5" spans="1:15" x14ac:dyDescent="0.4">
      <c r="A5" s="14" t="s">
        <v>26</v>
      </c>
      <c r="B5" s="14" t="s">
        <v>27</v>
      </c>
      <c r="C5" s="3"/>
      <c r="D5" s="3"/>
      <c r="E5" s="3"/>
      <c r="F5" s="3"/>
      <c r="G5" s="3"/>
      <c r="H5" s="3"/>
      <c r="I5" s="3"/>
      <c r="J5" s="3"/>
      <c r="K5" s="3"/>
      <c r="L5" s="3"/>
      <c r="M5" s="3"/>
      <c r="N5" s="3"/>
      <c r="O5" s="33"/>
    </row>
    <row r="6" spans="1:15" x14ac:dyDescent="0.4">
      <c r="A6" s="18" t="s">
        <v>245</v>
      </c>
      <c r="B6" s="18" t="s">
        <v>2</v>
      </c>
      <c r="C6" s="3"/>
      <c r="D6" s="3"/>
      <c r="E6" s="3"/>
      <c r="F6" s="3"/>
      <c r="G6" s="3"/>
      <c r="H6" s="3"/>
      <c r="I6" s="3"/>
      <c r="J6" s="3"/>
      <c r="K6" s="3"/>
      <c r="L6" s="3"/>
      <c r="M6" s="3"/>
      <c r="N6" s="3"/>
      <c r="O6" s="33"/>
    </row>
    <row r="7" spans="1:15" ht="39" x14ac:dyDescent="0.4">
      <c r="A7" s="20" t="s">
        <v>23</v>
      </c>
      <c r="B7" s="139" t="s">
        <v>47</v>
      </c>
      <c r="C7" s="139" t="s">
        <v>22</v>
      </c>
      <c r="D7" s="139" t="s">
        <v>241</v>
      </c>
      <c r="E7" s="139" t="s">
        <v>104</v>
      </c>
      <c r="F7" s="139" t="s">
        <v>110</v>
      </c>
      <c r="G7" s="139" t="s">
        <v>61</v>
      </c>
      <c r="H7" s="139" t="s">
        <v>111</v>
      </c>
      <c r="I7" s="139" t="s">
        <v>107</v>
      </c>
      <c r="J7" s="139" t="s">
        <v>108</v>
      </c>
      <c r="K7" s="139" t="s">
        <v>101</v>
      </c>
      <c r="L7" s="139" t="s">
        <v>102</v>
      </c>
      <c r="M7" s="139" t="s">
        <v>112</v>
      </c>
      <c r="N7" s="139" t="s">
        <v>37</v>
      </c>
      <c r="O7" s="33"/>
    </row>
    <row r="8" spans="1:15" ht="87.45" x14ac:dyDescent="0.4">
      <c r="A8" s="138" t="s">
        <v>239</v>
      </c>
      <c r="B8" s="138" t="s">
        <v>66</v>
      </c>
      <c r="C8" s="138" t="s">
        <v>240</v>
      </c>
      <c r="D8">
        <v>-4</v>
      </c>
      <c r="E8" s="138" t="s">
        <v>266</v>
      </c>
      <c r="F8" s="125" t="s">
        <v>208</v>
      </c>
      <c r="G8" s="125" t="s">
        <v>221</v>
      </c>
      <c r="H8" s="125" t="s">
        <v>222</v>
      </c>
      <c r="I8" s="125" t="s">
        <v>223</v>
      </c>
      <c r="J8" s="140" t="s">
        <v>272</v>
      </c>
      <c r="K8" s="35" t="s">
        <v>274</v>
      </c>
      <c r="L8" s="125" t="s">
        <v>224</v>
      </c>
      <c r="M8" s="35" t="s">
        <v>203</v>
      </c>
      <c r="N8" s="35" t="s">
        <v>208</v>
      </c>
      <c r="O8" s="33"/>
    </row>
    <row r="9" spans="1:15" ht="43.75" x14ac:dyDescent="0.4">
      <c r="A9" s="138" t="s">
        <v>260</v>
      </c>
      <c r="B9" s="138" t="s">
        <v>65</v>
      </c>
      <c r="C9" s="138" t="s">
        <v>263</v>
      </c>
      <c r="D9">
        <v>13</v>
      </c>
      <c r="E9" s="138" t="s">
        <v>267</v>
      </c>
      <c r="F9" s="125" t="s">
        <v>208</v>
      </c>
      <c r="G9" s="125" t="s">
        <v>221</v>
      </c>
      <c r="H9" s="125" t="s">
        <v>222</v>
      </c>
      <c r="I9" s="125" t="s">
        <v>223</v>
      </c>
      <c r="J9" s="140" t="s">
        <v>270</v>
      </c>
      <c r="K9" s="35" t="s">
        <v>274</v>
      </c>
      <c r="L9" s="125" t="s">
        <v>224</v>
      </c>
      <c r="M9" s="35" t="s">
        <v>203</v>
      </c>
      <c r="N9" s="35" t="s">
        <v>208</v>
      </c>
      <c r="O9" s="33"/>
    </row>
    <row r="10" spans="1:15" ht="29.15" x14ac:dyDescent="0.4">
      <c r="A10" s="138" t="s">
        <v>261</v>
      </c>
      <c r="B10" s="143" t="s">
        <v>69</v>
      </c>
      <c r="C10" s="138" t="s">
        <v>264</v>
      </c>
      <c r="D10">
        <v>1</v>
      </c>
      <c r="E10" s="138" t="s">
        <v>268</v>
      </c>
      <c r="F10" s="125" t="s">
        <v>208</v>
      </c>
      <c r="G10" s="125" t="s">
        <v>221</v>
      </c>
      <c r="H10" s="125" t="s">
        <v>222</v>
      </c>
      <c r="I10" s="125" t="s">
        <v>223</v>
      </c>
      <c r="J10" s="140" t="s">
        <v>273</v>
      </c>
      <c r="K10" s="35" t="s">
        <v>274</v>
      </c>
      <c r="L10" s="125" t="s">
        <v>224</v>
      </c>
      <c r="M10" s="35" t="s">
        <v>203</v>
      </c>
      <c r="N10" s="35" t="s">
        <v>208</v>
      </c>
      <c r="O10" s="33"/>
    </row>
    <row r="11" spans="1:15" ht="43.75" x14ac:dyDescent="0.4">
      <c r="A11" s="138" t="s">
        <v>262</v>
      </c>
      <c r="B11" s="138" t="s">
        <v>66</v>
      </c>
      <c r="C11" s="138" t="s">
        <v>265</v>
      </c>
      <c r="D11">
        <v>190</v>
      </c>
      <c r="E11" s="138" t="s">
        <v>269</v>
      </c>
      <c r="F11" s="125" t="s">
        <v>208</v>
      </c>
      <c r="G11" s="125" t="s">
        <v>221</v>
      </c>
      <c r="H11" s="125" t="s">
        <v>222</v>
      </c>
      <c r="I11" s="125" t="s">
        <v>223</v>
      </c>
      <c r="J11" s="140" t="s">
        <v>271</v>
      </c>
      <c r="K11" s="35" t="s">
        <v>274</v>
      </c>
      <c r="L11" s="125" t="s">
        <v>224</v>
      </c>
      <c r="M11" s="35" t="s">
        <v>203</v>
      </c>
      <c r="N11" s="35" t="s">
        <v>208</v>
      </c>
      <c r="O11" s="33"/>
    </row>
    <row r="12" spans="1:15" ht="15" x14ac:dyDescent="0.4">
      <c r="A12" s="138"/>
      <c r="B12" s="138"/>
      <c r="C12" s="138"/>
      <c r="D12" s="138"/>
      <c r="E12" s="138"/>
      <c r="F12" s="125"/>
      <c r="G12" s="125"/>
      <c r="H12" s="125"/>
      <c r="I12" s="125"/>
      <c r="J12" s="140"/>
      <c r="K12" s="35"/>
      <c r="L12" s="125"/>
      <c r="M12" s="35"/>
      <c r="N12" s="35"/>
      <c r="O12" s="33"/>
    </row>
    <row r="13" spans="1:15" ht="15" x14ac:dyDescent="0.4">
      <c r="A13" s="138"/>
      <c r="B13" s="138"/>
      <c r="C13" s="138"/>
      <c r="D13" s="138"/>
      <c r="E13" s="138"/>
      <c r="F13" s="125"/>
      <c r="G13" s="125"/>
      <c r="H13" s="125"/>
      <c r="I13" s="125"/>
      <c r="J13" s="141"/>
      <c r="K13" s="35"/>
      <c r="L13" s="125"/>
      <c r="M13" s="35"/>
      <c r="N13" s="35"/>
    </row>
    <row r="14" spans="1:15" ht="15" x14ac:dyDescent="0.4">
      <c r="A14" s="138"/>
      <c r="B14" s="138"/>
      <c r="C14" s="138"/>
      <c r="D14" s="138"/>
      <c r="E14" s="138"/>
      <c r="F14" s="125"/>
      <c r="G14" s="125"/>
      <c r="H14" s="125"/>
      <c r="I14" s="125"/>
      <c r="J14" s="141"/>
      <c r="K14" s="35"/>
      <c r="L14" s="125"/>
      <c r="M14" s="35"/>
      <c r="N14" s="35"/>
    </row>
    <row r="15" spans="1:15" ht="15" x14ac:dyDescent="0.4">
      <c r="A15" s="138"/>
      <c r="B15" s="138"/>
      <c r="C15" s="138"/>
      <c r="D15" s="138"/>
      <c r="E15" s="138"/>
      <c r="F15" s="125"/>
      <c r="G15" s="125"/>
      <c r="H15" s="125"/>
      <c r="I15" s="125"/>
      <c r="J15" s="141"/>
      <c r="K15" s="35"/>
      <c r="L15" s="125"/>
      <c r="M15" s="35"/>
      <c r="N15" s="35"/>
    </row>
    <row r="16" spans="1:15" ht="15" x14ac:dyDescent="0.4">
      <c r="A16" s="138"/>
      <c r="B16" s="138"/>
      <c r="C16" s="138"/>
      <c r="D16" s="138"/>
      <c r="E16" s="138"/>
      <c r="F16" s="125"/>
      <c r="G16" s="125"/>
      <c r="H16" s="125"/>
      <c r="I16" s="125"/>
      <c r="J16" s="141"/>
      <c r="K16" s="35"/>
      <c r="L16" s="125"/>
      <c r="M16" s="35"/>
      <c r="N16" s="35"/>
    </row>
    <row r="17" spans="1:14" ht="15" x14ac:dyDescent="0.4">
      <c r="A17" s="138"/>
      <c r="B17" s="138"/>
      <c r="C17" s="138"/>
      <c r="D17" s="138"/>
      <c r="E17" s="126"/>
      <c r="F17" s="127"/>
      <c r="G17" s="127"/>
      <c r="H17" s="127"/>
      <c r="I17" s="127"/>
      <c r="J17" s="126"/>
      <c r="K17" s="128"/>
      <c r="L17" s="127"/>
      <c r="M17" s="128"/>
      <c r="N17" s="128"/>
    </row>
    <row r="18" spans="1:14" x14ac:dyDescent="0.4">
      <c r="A18" s="36" t="s">
        <v>48</v>
      </c>
      <c r="B18" s="36"/>
      <c r="C18" s="37"/>
      <c r="D18" s="37"/>
      <c r="E18" s="37"/>
      <c r="F18" s="37"/>
      <c r="G18" s="37"/>
      <c r="H18" s="37"/>
      <c r="I18" s="37"/>
      <c r="J18" s="37"/>
      <c r="K18" s="37"/>
      <c r="L18" s="37"/>
      <c r="M18" s="37"/>
      <c r="N18" s="37"/>
    </row>
    <row r="19" spans="1:14" x14ac:dyDescent="0.4">
      <c r="A19" s="36" t="s">
        <v>65</v>
      </c>
      <c r="B19" s="3"/>
      <c r="C19" s="37"/>
      <c r="D19" s="37"/>
      <c r="E19" s="37"/>
      <c r="F19" s="37"/>
      <c r="G19" s="37"/>
      <c r="H19" s="37"/>
      <c r="I19" s="37"/>
      <c r="J19" s="37"/>
      <c r="K19" s="37"/>
      <c r="L19" s="37"/>
      <c r="M19" s="37"/>
      <c r="N19" s="37"/>
    </row>
    <row r="20" spans="1:14" x14ac:dyDescent="0.4">
      <c r="A20" s="36" t="s">
        <v>66</v>
      </c>
      <c r="B20" s="3"/>
      <c r="C20" s="37"/>
      <c r="D20" s="37"/>
      <c r="E20" s="37"/>
      <c r="F20" s="37"/>
      <c r="G20" s="37"/>
      <c r="H20" s="37"/>
      <c r="I20" s="37"/>
      <c r="J20" s="37"/>
      <c r="K20" s="37"/>
      <c r="L20" s="37"/>
      <c r="M20" s="37"/>
      <c r="N20" s="37"/>
    </row>
    <row r="21" spans="1:14" x14ac:dyDescent="0.4">
      <c r="A21" s="36" t="s">
        <v>69</v>
      </c>
      <c r="B21" s="3"/>
      <c r="C21" s="37"/>
      <c r="D21" s="37"/>
      <c r="E21" s="37"/>
      <c r="F21" s="37"/>
      <c r="G21" s="37"/>
      <c r="H21" s="37"/>
      <c r="I21" s="37"/>
      <c r="J21" s="37"/>
      <c r="K21" s="37"/>
      <c r="L21" s="37"/>
      <c r="M21" s="37"/>
      <c r="N21" s="37"/>
    </row>
    <row r="22" spans="1:14" x14ac:dyDescent="0.4">
      <c r="A22" s="36" t="s">
        <v>67</v>
      </c>
      <c r="B22" s="3"/>
      <c r="C22" s="37"/>
      <c r="D22" s="37"/>
      <c r="E22" s="37"/>
      <c r="F22" s="37"/>
      <c r="G22" s="37"/>
      <c r="H22" s="37"/>
      <c r="I22" s="37"/>
      <c r="J22" s="37"/>
      <c r="K22" s="37"/>
      <c r="L22" s="37"/>
      <c r="M22" s="37"/>
      <c r="N22" s="37"/>
    </row>
    <row r="23" spans="1:14" x14ac:dyDescent="0.4">
      <c r="A23" s="36" t="s">
        <v>55</v>
      </c>
      <c r="B23" s="3"/>
      <c r="C23" s="37"/>
      <c r="D23" s="37"/>
      <c r="E23" s="37"/>
      <c r="F23" s="37"/>
      <c r="G23" s="37"/>
      <c r="H23" s="37"/>
      <c r="I23" s="37"/>
      <c r="J23" s="37"/>
      <c r="K23" s="37"/>
      <c r="L23" s="37"/>
      <c r="M23" s="37"/>
      <c r="N23" s="37"/>
    </row>
    <row r="24" spans="1:14" x14ac:dyDescent="0.4">
      <c r="A24" s="36" t="s">
        <v>105</v>
      </c>
      <c r="B24" s="3"/>
      <c r="C24" s="37"/>
      <c r="D24" s="37"/>
      <c r="E24" s="37"/>
      <c r="F24" s="37"/>
      <c r="G24" s="37"/>
      <c r="H24" s="37"/>
      <c r="I24" s="37"/>
      <c r="J24" s="37"/>
      <c r="K24" s="37"/>
      <c r="L24" s="37"/>
      <c r="M24" s="37"/>
      <c r="N24" s="37"/>
    </row>
    <row r="25" spans="1:14" x14ac:dyDescent="0.4">
      <c r="A25" s="36" t="s">
        <v>106</v>
      </c>
      <c r="B25" s="3"/>
      <c r="C25" s="3"/>
      <c r="D25" s="3"/>
      <c r="E25" s="3"/>
      <c r="F25" s="3"/>
      <c r="G25" s="3"/>
      <c r="H25" s="3"/>
      <c r="I25" s="3"/>
      <c r="J25" s="3"/>
      <c r="K25" s="3"/>
      <c r="L25" s="3"/>
      <c r="M25" s="3"/>
      <c r="N25" s="3"/>
    </row>
    <row r="26" spans="1:14" x14ac:dyDescent="0.4">
      <c r="A26" s="36" t="s">
        <v>113</v>
      </c>
      <c r="B26" s="3"/>
      <c r="C26" s="3"/>
      <c r="D26" s="3"/>
      <c r="E26" s="3"/>
      <c r="F26" s="3"/>
      <c r="G26" s="3"/>
      <c r="H26" s="3"/>
      <c r="I26" s="3"/>
      <c r="J26" s="3"/>
      <c r="K26" s="3"/>
      <c r="L26" s="3"/>
      <c r="M26" s="3"/>
      <c r="N26" s="3"/>
    </row>
    <row r="27" spans="1:14" x14ac:dyDescent="0.4">
      <c r="A27" s="36"/>
      <c r="B27" s="3"/>
      <c r="C27" s="3"/>
      <c r="D27" s="3"/>
      <c r="E27" s="3"/>
      <c r="F27" s="3"/>
      <c r="G27" s="3"/>
      <c r="H27" s="3"/>
      <c r="I27" s="3"/>
      <c r="J27" s="3"/>
      <c r="K27" s="3"/>
      <c r="L27" s="3"/>
      <c r="M27" s="3"/>
      <c r="N27" s="3"/>
    </row>
    <row r="28" spans="1:14" x14ac:dyDescent="0.4">
      <c r="A28" s="3"/>
      <c r="B28" s="3"/>
      <c r="C28" s="3"/>
      <c r="D28" s="3"/>
      <c r="E28" s="3"/>
      <c r="F28" s="3"/>
      <c r="G28" s="3"/>
      <c r="H28" s="3"/>
      <c r="I28" s="3"/>
      <c r="J28" s="3"/>
      <c r="K28" s="3"/>
      <c r="L28" s="3"/>
      <c r="M28" s="3"/>
      <c r="N28" s="3"/>
    </row>
    <row r="29" spans="1:14" x14ac:dyDescent="0.4">
      <c r="A29" s="6" t="s">
        <v>54</v>
      </c>
      <c r="B29" s="26"/>
      <c r="C29" s="27"/>
      <c r="D29" s="27"/>
      <c r="E29" s="3"/>
      <c r="F29" s="3"/>
      <c r="G29" s="3"/>
      <c r="H29" s="3"/>
      <c r="I29" s="3"/>
      <c r="J29" s="3"/>
      <c r="K29" s="3"/>
      <c r="L29" s="3"/>
      <c r="M29" s="3"/>
      <c r="N29" s="3"/>
    </row>
    <row r="30" spans="1:14" ht="77.150000000000006" x14ac:dyDescent="0.4">
      <c r="A30" s="38" t="s">
        <v>99</v>
      </c>
      <c r="B30" s="28" t="s">
        <v>275</v>
      </c>
      <c r="C30" s="3"/>
      <c r="D30" s="3"/>
      <c r="E30" s="3"/>
      <c r="F30" s="3"/>
      <c r="G30" s="3"/>
      <c r="H30" s="3"/>
      <c r="I30" s="3"/>
      <c r="J30" s="3"/>
      <c r="K30" s="3"/>
      <c r="L30" s="3"/>
      <c r="M30" s="3"/>
      <c r="N30" s="3"/>
    </row>
    <row r="31" spans="1:14" x14ac:dyDescent="0.4">
      <c r="A31" s="39"/>
      <c r="B31" s="39"/>
      <c r="C31"/>
      <c r="D31"/>
      <c r="E31"/>
      <c r="F31"/>
    </row>
  </sheetData>
  <pageMargins left="0.7" right="0.7" top="0.75" bottom="0.75" header="0.3" footer="0.3"/>
  <pageSetup paperSize="9" scale="8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G22"/>
  <sheetViews>
    <sheetView zoomScaleNormal="100" workbookViewId="0">
      <selection activeCell="B19" sqref="B19"/>
    </sheetView>
  </sheetViews>
  <sheetFormatPr defaultColWidth="9.07421875" defaultRowHeight="12.9" x14ac:dyDescent="0.35"/>
  <cols>
    <col min="1" max="1" width="18.921875" style="13" customWidth="1"/>
    <col min="2" max="2" width="24.15234375" style="13" customWidth="1"/>
    <col min="3" max="3" width="20.53515625" style="13" customWidth="1"/>
    <col min="4" max="4" width="20.61328125" style="13" customWidth="1"/>
    <col min="5" max="5" width="21.07421875" style="13" customWidth="1"/>
    <col min="6" max="6" width="19.3828125" style="13" customWidth="1"/>
    <col min="7" max="7" width="25.3828125" style="13" customWidth="1"/>
    <col min="8" max="8" width="31.07421875" style="13" customWidth="1"/>
    <col min="9" max="9" width="23.84375" style="13" customWidth="1"/>
    <col min="10" max="16384" width="9.07421875" style="13"/>
  </cols>
  <sheetData>
    <row r="1" spans="1:7" ht="15.9" x14ac:dyDescent="0.45">
      <c r="A1" s="4" t="s">
        <v>79</v>
      </c>
      <c r="B1" s="12"/>
    </row>
    <row r="2" spans="1:7" customFormat="1" ht="14.6" x14ac:dyDescent="0.4">
      <c r="A2" s="5" t="s">
        <v>59</v>
      </c>
    </row>
    <row r="3" spans="1:7" customFormat="1" ht="14.6" x14ac:dyDescent="0.4">
      <c r="A3" s="5" t="s">
        <v>60</v>
      </c>
    </row>
    <row r="4" spans="1:7" s="1" customFormat="1" ht="14.6" x14ac:dyDescent="0.4">
      <c r="A4" s="5" t="s">
        <v>62</v>
      </c>
    </row>
    <row r="5" spans="1:7" x14ac:dyDescent="0.35">
      <c r="A5" s="14" t="s">
        <v>26</v>
      </c>
      <c r="B5" s="14" t="s">
        <v>27</v>
      </c>
      <c r="C5" s="15"/>
      <c r="D5" s="16"/>
      <c r="E5" s="16"/>
      <c r="F5" s="16"/>
      <c r="G5" s="17"/>
    </row>
    <row r="6" spans="1:7" x14ac:dyDescent="0.35">
      <c r="A6" s="18" t="s">
        <v>236</v>
      </c>
      <c r="B6" s="19" t="s">
        <v>2</v>
      </c>
      <c r="C6" s="15"/>
      <c r="D6" s="16"/>
      <c r="E6" s="16"/>
      <c r="F6" s="16"/>
      <c r="G6" s="17"/>
    </row>
    <row r="7" spans="1:7" ht="14.5" customHeight="1" x14ac:dyDescent="0.35">
      <c r="A7" s="15"/>
      <c r="B7" s="153" t="s">
        <v>42</v>
      </c>
      <c r="C7" s="154"/>
      <c r="D7" s="155"/>
      <c r="E7" s="15"/>
      <c r="F7" s="15"/>
    </row>
    <row r="8" spans="1:7" ht="38.6" x14ac:dyDescent="0.35">
      <c r="A8" s="20" t="s">
        <v>97</v>
      </c>
      <c r="B8" s="21" t="s">
        <v>28</v>
      </c>
      <c r="C8" s="21" t="s">
        <v>34</v>
      </c>
      <c r="D8" s="21" t="s">
        <v>33</v>
      </c>
      <c r="E8" s="22" t="s">
        <v>52</v>
      </c>
      <c r="F8" s="22" t="s">
        <v>56</v>
      </c>
    </row>
    <row r="9" spans="1:7" ht="58.3" x14ac:dyDescent="0.35">
      <c r="A9" s="129" t="s">
        <v>201</v>
      </c>
      <c r="B9" s="130" t="s">
        <v>225</v>
      </c>
      <c r="C9" s="130" t="s">
        <v>226</v>
      </c>
      <c r="D9" s="24"/>
      <c r="E9" s="24" t="s">
        <v>208</v>
      </c>
      <c r="F9" s="24" t="s">
        <v>227</v>
      </c>
    </row>
    <row r="10" spans="1:7" ht="58.3" x14ac:dyDescent="0.4">
      <c r="A10" s="23" t="s">
        <v>228</v>
      </c>
      <c r="B10" s="130" t="s">
        <v>229</v>
      </c>
      <c r="C10" s="130" t="s">
        <v>230</v>
      </c>
      <c r="D10" s="130" t="s">
        <v>231</v>
      </c>
      <c r="E10" s="131" t="s">
        <v>232</v>
      </c>
      <c r="F10" s="132" t="s">
        <v>227</v>
      </c>
    </row>
    <row r="11" spans="1:7" ht="60" x14ac:dyDescent="0.35">
      <c r="A11" s="129" t="s">
        <v>233</v>
      </c>
      <c r="B11" s="130" t="s">
        <v>232</v>
      </c>
      <c r="C11" s="130"/>
      <c r="D11" s="130"/>
      <c r="E11" s="132" t="s">
        <v>208</v>
      </c>
      <c r="F11" s="132" t="s">
        <v>227</v>
      </c>
    </row>
    <row r="12" spans="1:7" x14ac:dyDescent="0.35">
      <c r="A12" s="23"/>
      <c r="B12" s="24"/>
      <c r="C12" s="24"/>
      <c r="D12" s="24"/>
      <c r="E12" s="24"/>
      <c r="F12" s="24"/>
    </row>
    <row r="13" spans="1:7" x14ac:dyDescent="0.35">
      <c r="A13" s="23"/>
      <c r="B13" s="24"/>
      <c r="C13" s="24"/>
      <c r="D13" s="24"/>
      <c r="E13" s="24"/>
      <c r="F13" s="24"/>
    </row>
    <row r="14" spans="1:7" x14ac:dyDescent="0.35">
      <c r="A14" s="23"/>
      <c r="B14" s="23"/>
      <c r="C14" s="23"/>
      <c r="D14" s="23"/>
      <c r="E14" s="24"/>
      <c r="F14" s="24"/>
    </row>
    <row r="15" spans="1:7" x14ac:dyDescent="0.35">
      <c r="A15" s="23"/>
      <c r="B15" s="23"/>
      <c r="C15" s="23"/>
      <c r="D15" s="23"/>
      <c r="E15" s="24"/>
      <c r="F15" s="24"/>
    </row>
    <row r="16" spans="1:7" x14ac:dyDescent="0.35">
      <c r="A16" s="25"/>
      <c r="B16" s="15"/>
      <c r="C16" s="15"/>
      <c r="D16" s="15"/>
      <c r="E16" s="15"/>
      <c r="F16" s="15"/>
    </row>
    <row r="17" spans="1:6" x14ac:dyDescent="0.35">
      <c r="A17" s="15"/>
      <c r="B17" s="15"/>
      <c r="C17" s="15"/>
      <c r="D17" s="15"/>
      <c r="E17" s="15"/>
      <c r="F17" s="15"/>
    </row>
    <row r="18" spans="1:6" ht="14.6" x14ac:dyDescent="0.35">
      <c r="A18" s="6" t="s">
        <v>54</v>
      </c>
      <c r="B18" s="26"/>
      <c r="C18" s="27"/>
      <c r="D18" s="15"/>
      <c r="E18" s="15"/>
      <c r="F18" s="15"/>
    </row>
    <row r="19" spans="1:6" ht="38.6" x14ac:dyDescent="0.4">
      <c r="A19" s="28" t="s">
        <v>80</v>
      </c>
      <c r="B19" s="28" t="s">
        <v>234</v>
      </c>
      <c r="C19" s="3"/>
      <c r="D19" s="15"/>
      <c r="E19" s="15"/>
      <c r="F19" s="15"/>
    </row>
    <row r="21" spans="1:6" x14ac:dyDescent="0.35">
      <c r="A21" s="29"/>
      <c r="B21" s="29"/>
    </row>
    <row r="22" spans="1:6" x14ac:dyDescent="0.35">
      <c r="A22" s="29"/>
      <c r="B22" s="29"/>
    </row>
  </sheetData>
  <mergeCells count="1">
    <mergeCell ref="B7:D7"/>
  </mergeCells>
  <hyperlinks>
    <hyperlink ref="B9" r:id="rId1" xr:uid="{3CF457D3-9563-4F71-ABBC-817601E53124}"/>
    <hyperlink ref="C9" r:id="rId2" xr:uid="{9DA04171-250B-469E-A900-1739FC6782D1}"/>
    <hyperlink ref="B10" r:id="rId3" xr:uid="{D6262848-1E88-4B19-BACF-1E323B72D7FE}"/>
    <hyperlink ref="C10" r:id="rId4" xr:uid="{D13AC624-9B2E-49A0-AA87-17251396289E}"/>
    <hyperlink ref="D10" r:id="rId5" xr:uid="{C437A281-5E0D-4B90-82F0-1247FC7BF32F}"/>
    <hyperlink ref="B11" r:id="rId6" xr:uid="{06A4E1F7-2E88-48F6-A5E9-2B62FC29300C}"/>
    <hyperlink ref="E10" r:id="rId7" xr:uid="{18C08686-D34E-44B8-9693-0455BF85A7BE}"/>
  </hyperlinks>
  <pageMargins left="0.7" right="0.7" top="0.75" bottom="0.75" header="0.3" footer="0.3"/>
  <pageSetup paperSize="9" scale="94" orientation="landscape" horizontalDpi="4294967293" r:id="rId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P40"/>
  <sheetViews>
    <sheetView zoomScale="115" zoomScaleNormal="115" workbookViewId="0">
      <selection activeCell="B6" sqref="B6:D6"/>
    </sheetView>
  </sheetViews>
  <sheetFormatPr defaultColWidth="8.69140625" defaultRowHeight="14.6" x14ac:dyDescent="0.4"/>
  <cols>
    <col min="1" max="1" width="40.3046875" customWidth="1"/>
    <col min="2" max="2" width="12.15234375" customWidth="1"/>
    <col min="3" max="3" width="12.61328125" customWidth="1"/>
    <col min="4" max="4" width="12.23046875" customWidth="1"/>
    <col min="5" max="5" width="13.53515625" customWidth="1"/>
    <col min="6" max="6" width="10.69140625" customWidth="1"/>
    <col min="7" max="7" width="14.921875" customWidth="1"/>
    <col min="8" max="8" width="11.23046875" customWidth="1"/>
    <col min="9" max="9" width="11" customWidth="1"/>
    <col min="10" max="10" width="13.69140625" customWidth="1"/>
    <col min="11" max="12" width="13.07421875" customWidth="1"/>
    <col min="13" max="13" width="14.921875" customWidth="1"/>
  </cols>
  <sheetData>
    <row r="1" spans="1:16" ht="15.9" x14ac:dyDescent="0.45">
      <c r="A1" s="4" t="s">
        <v>142</v>
      </c>
    </row>
    <row r="2" spans="1:16" x14ac:dyDescent="0.4">
      <c r="A2" s="5" t="s">
        <v>143</v>
      </c>
    </row>
    <row r="3" spans="1:16" x14ac:dyDescent="0.4">
      <c r="A3" s="5" t="s">
        <v>144</v>
      </c>
    </row>
    <row r="4" spans="1:16" s="7" customFormat="1" ht="15.65" customHeight="1" x14ac:dyDescent="0.4">
      <c r="A4" s="6" t="s">
        <v>197</v>
      </c>
    </row>
    <row r="5" spans="1:16" x14ac:dyDescent="0.4">
      <c r="A5" s="8" t="s">
        <v>54</v>
      </c>
      <c r="B5" s="9"/>
      <c r="C5" s="157"/>
      <c r="D5" s="157"/>
    </row>
    <row r="6" spans="1:16" ht="24" x14ac:dyDescent="0.4">
      <c r="A6" s="10" t="s">
        <v>197</v>
      </c>
      <c r="B6" s="156" t="s">
        <v>276</v>
      </c>
      <c r="C6" s="156"/>
      <c r="D6" s="156"/>
    </row>
    <row r="8" spans="1:16" x14ac:dyDescent="0.4">
      <c r="A8" s="158"/>
      <c r="B8" s="159"/>
      <c r="C8" s="159"/>
      <c r="D8" s="159"/>
      <c r="E8" s="159"/>
      <c r="F8" s="96"/>
      <c r="G8" s="97"/>
      <c r="H8" s="100"/>
      <c r="I8" s="158" t="s">
        <v>186</v>
      </c>
      <c r="J8" s="159"/>
      <c r="K8" s="159"/>
      <c r="L8" s="159"/>
      <c r="M8" s="159"/>
      <c r="N8" s="159"/>
      <c r="O8" s="96"/>
      <c r="P8" s="97"/>
    </row>
    <row r="9" spans="1:16" x14ac:dyDescent="0.4">
      <c r="A9" s="80"/>
      <c r="G9" s="11"/>
      <c r="I9" s="80"/>
      <c r="P9" s="11"/>
    </row>
    <row r="10" spans="1:16" x14ac:dyDescent="0.4">
      <c r="A10" s="80"/>
      <c r="G10" s="11"/>
      <c r="I10" s="80"/>
      <c r="P10" s="11"/>
    </row>
    <row r="11" spans="1:16" x14ac:dyDescent="0.4">
      <c r="A11" s="80"/>
      <c r="G11" s="11"/>
      <c r="I11" s="80"/>
      <c r="P11" s="11"/>
    </row>
    <row r="12" spans="1:16" x14ac:dyDescent="0.4">
      <c r="A12" s="80"/>
      <c r="G12" s="11"/>
      <c r="I12" s="80"/>
      <c r="P12" s="11"/>
    </row>
    <row r="13" spans="1:16" x14ac:dyDescent="0.4">
      <c r="A13" s="80"/>
      <c r="G13" s="11"/>
      <c r="I13" s="80"/>
      <c r="P13" s="11"/>
    </row>
    <row r="14" spans="1:16" x14ac:dyDescent="0.4">
      <c r="A14" s="80"/>
      <c r="G14" s="11"/>
      <c r="I14" s="80"/>
      <c r="P14" s="11"/>
    </row>
    <row r="15" spans="1:16" x14ac:dyDescent="0.4">
      <c r="A15" s="80"/>
      <c r="G15" s="11"/>
      <c r="I15" s="80"/>
      <c r="P15" s="11"/>
    </row>
    <row r="16" spans="1:16" x14ac:dyDescent="0.4">
      <c r="A16" s="80"/>
      <c r="G16" s="11"/>
      <c r="I16" s="80"/>
      <c r="P16" s="11"/>
    </row>
    <row r="17" spans="1:16" x14ac:dyDescent="0.4">
      <c r="A17" s="80"/>
      <c r="G17" s="11"/>
      <c r="I17" s="80"/>
      <c r="P17" s="11"/>
    </row>
    <row r="18" spans="1:16" x14ac:dyDescent="0.4">
      <c r="A18" s="80"/>
      <c r="G18" s="11"/>
      <c r="I18" s="80"/>
      <c r="P18" s="11"/>
    </row>
    <row r="19" spans="1:16" x14ac:dyDescent="0.4">
      <c r="A19" s="80"/>
      <c r="G19" s="11"/>
      <c r="I19" s="80"/>
      <c r="P19" s="11"/>
    </row>
    <row r="20" spans="1:16" x14ac:dyDescent="0.4">
      <c r="A20" s="80"/>
      <c r="G20" s="11"/>
      <c r="I20" s="80"/>
      <c r="P20" s="11"/>
    </row>
    <row r="21" spans="1:16" x14ac:dyDescent="0.4">
      <c r="A21" s="80"/>
      <c r="G21" s="11"/>
      <c r="I21" s="80"/>
      <c r="P21" s="11"/>
    </row>
    <row r="22" spans="1:16" x14ac:dyDescent="0.4">
      <c r="A22" s="85"/>
      <c r="B22" s="86"/>
      <c r="C22" s="86"/>
      <c r="D22" s="86"/>
      <c r="E22" s="86"/>
      <c r="F22" s="86"/>
      <c r="G22" s="87"/>
      <c r="I22" s="85"/>
      <c r="J22" s="86"/>
      <c r="K22" s="86"/>
      <c r="L22" s="86"/>
      <c r="M22" s="86"/>
      <c r="N22" s="86"/>
      <c r="O22" s="86"/>
      <c r="P22" s="87"/>
    </row>
    <row r="25" spans="1:16" s="7" customFormat="1" ht="15.65" customHeight="1" x14ac:dyDescent="0.4">
      <c r="A25" s="6" t="s">
        <v>150</v>
      </c>
    </row>
    <row r="26" spans="1:16" x14ac:dyDescent="0.4">
      <c r="A26" s="8" t="s">
        <v>54</v>
      </c>
      <c r="B26" s="157"/>
      <c r="C26" s="157"/>
      <c r="D26" s="157"/>
    </row>
    <row r="27" spans="1:16" ht="24" x14ac:dyDescent="0.4">
      <c r="A27" s="10" t="s">
        <v>150</v>
      </c>
      <c r="B27" s="156" t="s">
        <v>242</v>
      </c>
      <c r="C27" s="156"/>
      <c r="D27" s="156"/>
    </row>
    <row r="29" spans="1:16" ht="39" x14ac:dyDescent="0.4">
      <c r="A29" s="81" t="s">
        <v>149</v>
      </c>
      <c r="B29" s="82" t="s">
        <v>151</v>
      </c>
      <c r="C29" s="83" t="s">
        <v>152</v>
      </c>
      <c r="D29" s="84" t="s">
        <v>191</v>
      </c>
      <c r="E29" s="82" t="s">
        <v>153</v>
      </c>
      <c r="F29" s="83" t="s">
        <v>154</v>
      </c>
      <c r="G29" s="84" t="s">
        <v>187</v>
      </c>
      <c r="H29" s="82" t="s">
        <v>155</v>
      </c>
      <c r="I29" s="83" t="s">
        <v>156</v>
      </c>
      <c r="J29" s="84" t="s">
        <v>188</v>
      </c>
      <c r="K29" s="82" t="s">
        <v>157</v>
      </c>
      <c r="L29" s="83" t="s">
        <v>158</v>
      </c>
      <c r="M29" s="84" t="s">
        <v>189</v>
      </c>
    </row>
    <row r="30" spans="1:16" s="95" customFormat="1" x14ac:dyDescent="0.4">
      <c r="A30" s="134" t="s">
        <v>235</v>
      </c>
      <c r="B30" s="135">
        <v>5745</v>
      </c>
      <c r="C30" s="136">
        <v>6707</v>
      </c>
      <c r="D30" s="137">
        <f>(C30-B30)/C30</f>
        <v>0.14343223497838078</v>
      </c>
      <c r="E30" s="135">
        <v>8260</v>
      </c>
      <c r="F30" s="136">
        <v>9655</v>
      </c>
      <c r="G30" s="137">
        <f>(F30-E30)/F30</f>
        <v>0.1444847229414811</v>
      </c>
      <c r="H30" s="135">
        <v>6894</v>
      </c>
      <c r="I30" s="136">
        <v>8023</v>
      </c>
      <c r="J30" s="137">
        <f>(I30-H30)/I30</f>
        <v>0.14072042876729404</v>
      </c>
      <c r="K30" s="137">
        <v>0.23150000000000001</v>
      </c>
      <c r="L30" s="137">
        <v>0.23350000000000001</v>
      </c>
      <c r="M30" s="137">
        <f>(L30-K30)/L30</f>
        <v>8.5653104925053607E-3</v>
      </c>
    </row>
    <row r="31" spans="1:16" s="95" customFormat="1" x14ac:dyDescent="0.4">
      <c r="A31" s="91"/>
      <c r="B31" s="91"/>
      <c r="C31" s="92"/>
      <c r="D31" s="93"/>
      <c r="E31" s="91"/>
      <c r="F31" s="92"/>
      <c r="G31" s="93"/>
      <c r="H31" s="91"/>
      <c r="I31" s="92"/>
      <c r="J31" s="93"/>
      <c r="K31" s="94"/>
      <c r="L31" s="93"/>
      <c r="M31" s="93"/>
    </row>
    <row r="32" spans="1:16" x14ac:dyDescent="0.4">
      <c r="A32" s="88"/>
      <c r="B32" s="88"/>
      <c r="C32" s="89"/>
      <c r="D32" s="90"/>
      <c r="E32" s="88"/>
      <c r="F32" s="89"/>
      <c r="G32" s="90"/>
      <c r="H32" s="88"/>
      <c r="I32" s="89"/>
      <c r="J32" s="90"/>
      <c r="K32" s="88"/>
      <c r="L32" s="89"/>
      <c r="M32" s="90"/>
    </row>
    <row r="33" spans="1:4" x14ac:dyDescent="0.4">
      <c r="A33" s="99" t="s">
        <v>190</v>
      </c>
    </row>
    <row r="36" spans="1:4" x14ac:dyDescent="0.4">
      <c r="A36" s="6" t="s">
        <v>196</v>
      </c>
      <c r="B36" s="6"/>
    </row>
    <row r="37" spans="1:4" x14ac:dyDescent="0.4">
      <c r="A37" s="98" t="s">
        <v>145</v>
      </c>
      <c r="B37" s="98" t="s">
        <v>192</v>
      </c>
      <c r="C37" s="98"/>
      <c r="D37" s="98"/>
    </row>
    <row r="38" spans="1:4" x14ac:dyDescent="0.4">
      <c r="A38" s="98" t="s">
        <v>146</v>
      </c>
      <c r="B38" s="98" t="s">
        <v>193</v>
      </c>
      <c r="C38" s="98"/>
      <c r="D38" s="98"/>
    </row>
    <row r="39" spans="1:4" x14ac:dyDescent="0.4">
      <c r="A39" s="98" t="s">
        <v>147</v>
      </c>
      <c r="B39" s="98" t="s">
        <v>194</v>
      </c>
      <c r="C39" s="98"/>
      <c r="D39" s="98"/>
    </row>
    <row r="40" spans="1:4" x14ac:dyDescent="0.4">
      <c r="A40" s="98" t="s">
        <v>148</v>
      </c>
      <c r="B40" s="98" t="s">
        <v>195</v>
      </c>
      <c r="C40" s="98"/>
      <c r="D40" s="98"/>
    </row>
  </sheetData>
  <mergeCells count="6">
    <mergeCell ref="B27:D27"/>
    <mergeCell ref="C5:D5"/>
    <mergeCell ref="B26:D26"/>
    <mergeCell ref="A8:E8"/>
    <mergeCell ref="I8:N8"/>
    <mergeCell ref="B6:D6"/>
  </mergeCells>
  <hyperlinks>
    <hyperlink ref="A30" r:id="rId1" xr:uid="{163D0393-6CA0-40DE-87B6-41B1BA7F727B}"/>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Themes</vt:lpstr>
      <vt:lpstr>Comments</vt:lpstr>
      <vt:lpstr>1(Data)</vt:lpstr>
      <vt:lpstr>2(Products)</vt:lpstr>
      <vt:lpstr>3(Data providers)</vt:lpstr>
      <vt:lpstr>4(Web services)</vt:lpstr>
      <vt:lpstr>5(Web traffic)</vt:lpstr>
      <vt:lpstr>'1(Data)'!_ftn3</vt:lpstr>
      <vt:lpstr>'1(Data)'!_ftn6</vt:lpstr>
      <vt:lpstr>'1(Data)'!_ftnref1</vt:lpstr>
      <vt:lpstr>'1(Data)'!_ftnref2</vt:lpstr>
      <vt:lpstr>'1(Data)'!_ftnref3</vt:lpstr>
      <vt:lpstr>'1(Data)'!_ftnref4</vt:lpstr>
      <vt:lpstr>'1(Data)'!_ftnref5</vt:lpstr>
      <vt:lpstr>'1(Data)'!_ftnref6</vt:lpstr>
      <vt:lpstr>'1(Data)'!_Toc509591800</vt:lpstr>
      <vt:lpstr>'3(Data providers)'!_Toc509591802</vt:lpstr>
      <vt:lpstr>'4(Web services)'!_Toc509591811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Nathalie Tonné</dc:creator>
  <cp:lastModifiedBy>Dick Schaap - MARIS</cp:lastModifiedBy>
  <cp:lastPrinted>2020-06-15T08:28:46Z</cp:lastPrinted>
  <dcterms:created xsi:type="dcterms:W3CDTF">2018-04-24T06:01:14Z</dcterms:created>
  <dcterms:modified xsi:type="dcterms:W3CDTF">2025-05-01T06:08:21Z</dcterms:modified>
</cp:coreProperties>
</file>