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giorgetti\Documents\EMODnet5\reports\2025Q1\"/>
    </mc:Choice>
  </mc:AlternateContent>
  <xr:revisionPtr revIDLastSave="0" documentId="13_ncr:1_{5C530355-583D-4069-8656-A0970922FD07}" xr6:coauthVersionLast="47" xr6:coauthVersionMax="47" xr10:uidLastSave="{00000000-0000-0000-0000-000000000000}"/>
  <bookViews>
    <workbookView xWindow="-120" yWindow="-120" windowWidth="38640" windowHeight="21120" tabRatio="737" activeTab="1" xr2:uid="{00000000-000D-0000-FFFF-FFFF00000000}"/>
  </bookViews>
  <sheets>
    <sheet name="Themes" sheetId="23" r:id="rId1"/>
    <sheet name="Comments" sheetId="32" r:id="rId2"/>
    <sheet name="1(Data)" sheetId="33" r:id="rId3"/>
    <sheet name="2(Products)" sheetId="38"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'1(Data)'!$A$37</definedName>
    <definedName name="_ftn4" localSheetId="2">'1(Data)'!#REF!</definedName>
    <definedName name="_ftn5" localSheetId="2">'1(Data)'!#REF!</definedName>
    <definedName name="_ftn6" localSheetId="2">'1(Data)'!$A$41</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38" l="1"/>
  <c r="H64" i="38"/>
  <c r="K63" i="38"/>
  <c r="H63" i="38"/>
  <c r="K62" i="38"/>
  <c r="H62" i="38"/>
  <c r="K61" i="38"/>
  <c r="H61" i="38"/>
  <c r="K60" i="38"/>
  <c r="H60" i="38"/>
  <c r="K59" i="38"/>
  <c r="H59" i="38"/>
  <c r="K58" i="38"/>
  <c r="H58" i="38"/>
  <c r="K57" i="38"/>
  <c r="H57" i="38"/>
  <c r="K56" i="38"/>
  <c r="H56" i="38"/>
  <c r="K55" i="38"/>
  <c r="H55" i="38"/>
  <c r="K54" i="38"/>
  <c r="H54" i="38"/>
  <c r="K53" i="38"/>
  <c r="H53" i="38"/>
  <c r="E37" i="38"/>
  <c r="C37" i="38"/>
  <c r="M31" i="38"/>
  <c r="M30" i="38"/>
  <c r="G30" i="38"/>
  <c r="E30" i="38"/>
  <c r="M29" i="38"/>
  <c r="E29" i="38"/>
  <c r="M28" i="38"/>
  <c r="E28" i="38"/>
  <c r="G21" i="38"/>
  <c r="G20" i="38"/>
  <c r="G19" i="38"/>
  <c r="G18" i="38"/>
  <c r="G17" i="38"/>
  <c r="G16" i="38"/>
  <c r="G15" i="38"/>
  <c r="G14" i="38"/>
  <c r="G13" i="38"/>
  <c r="G12" i="38"/>
  <c r="G11" i="38"/>
  <c r="G10" i="38"/>
  <c r="M52" i="33"/>
  <c r="G52" i="33"/>
  <c r="M30" i="34" l="1"/>
  <c r="J30" i="34"/>
  <c r="G30" i="34"/>
  <c r="D30" i="34"/>
  <c r="D9" i="33" l="1"/>
  <c r="B13" i="32" l="1"/>
  <c r="A13" i="32"/>
  <c r="B12" i="32"/>
  <c r="A12" i="32"/>
  <c r="B5" i="32" l="1"/>
  <c r="B6" i="32" l="1"/>
  <c r="B4" i="32"/>
  <c r="A6" i="32"/>
  <c r="A4" i="32"/>
  <c r="A11" i="32" l="1"/>
  <c r="B11" i="32"/>
  <c r="A10" i="32"/>
  <c r="B10"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tc={37134A47-9709-44BC-B4B4-1462D031FC30}</author>
  </authors>
  <commentList>
    <comment ref="G9" authorId="0" shapeId="0" xr:uid="{37134A47-9709-44BC-B4B4-1462D031FC3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found these entries in the Products Catalogue. Do you think some of them might be mentioned somewhere in this tab?</t>
      </text>
    </comment>
  </commentList>
</comments>
</file>

<file path=xl/sharedStrings.xml><?xml version="1.0" encoding="utf-8"?>
<sst xmlns="http://schemas.openxmlformats.org/spreadsheetml/2006/main" count="755" uniqueCount="397">
  <si>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</si>
  <si>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</si>
  <si>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</si>
  <si>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</si>
  <si>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</si>
  <si>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</si>
  <si>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</si>
  <si>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</si>
  <si>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</si>
  <si>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</si>
  <si>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</si>
  <si>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</si>
  <si>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</si>
  <si>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</si>
  <si>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</si>
  <si>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</si>
  <si>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</si>
  <si>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</si>
  <si>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</si>
  <si>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</si>
  <si>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</si>
  <si>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</si>
  <si>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</si>
  <si>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</si>
  <si>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</si>
  <si>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</si>
  <si>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</si>
  <si>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</si>
  <si>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</si>
  <si>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</si>
  <si>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</si>
  <si>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</si>
  <si>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</si>
  <si>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</si>
  <si>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 [unit]</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</si>
  <si>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</si>
  <si>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</si>
  <si>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</si>
  <si>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</si>
  <si>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</si>
  <si>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</si>
  <si>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</si>
  <si>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</si>
  <si>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</si>
  <si>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</si>
  <si>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</si>
  <si>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</si>
  <si>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</si>
  <si>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</si>
  <si>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</si>
  <si>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</si>
  <si>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</si>
  <si>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</si>
  <si>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</si>
  <si>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</si>
  <si>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</si>
  <si>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</si>
  <si>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</si>
  <si>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</si>
  <si>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</si>
  <si>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</si>
  <si>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</si>
  <si>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</si>
  <si>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</si>
  <si>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</si>
  <si>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</si>
  <si>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</si>
  <si>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</si>
  <si>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</si>
  <si>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</si>
  <si>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</si>
  <si>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</si>
  <si>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</si>
  <si>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</si>
  <si>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</si>
  <si>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</si>
  <si>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</si>
  <si>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</si>
  <si>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</si>
  <si>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</si>
  <si>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</si>
  <si>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</si>
  <si>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</si>
  <si>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</si>
  <si>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</si>
  <si>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</si>
  <si>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</si>
  <si>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</si>
  <si>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</si>
  <si>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</si>
  <si>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</si>
  <si>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</si>
  <si>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</si>
  <si>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</si>
  <si>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</si>
  <si>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</si>
  <si>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</si>
  <si>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</si>
  <si>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</si>
  <si>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</si>
  <si>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</si>
  <si>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</si>
  <si>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</si>
  <si>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</si>
  <si>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</si>
  <si>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</si>
  <si>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</si>
  <si>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</si>
  <si>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</si>
  <si>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</si>
  <si>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</si>
  <si>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</si>
  <si>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</si>
  <si>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</si>
  <si>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</si>
  <si>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</si>
  <si>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</si>
  <si>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</si>
  <si>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</si>
  <si>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</si>
  <si>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</si>
  <si>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</si>
  <si>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</si>
  <si>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</si>
  <si>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</si>
  <si>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</si>
  <si>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</si>
  <si>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</si>
  <si>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</si>
  <si>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</si>
  <si>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</si>
  <si>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</si>
  <si>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</si>
  <si>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</si>
  <si>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</si>
  <si>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</si>
  <si>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</si>
  <si>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</si>
  <si>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</si>
  <si>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</si>
  <si>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</si>
  <si>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</si>
  <si>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</si>
  <si>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</si>
  <si>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</si>
  <si>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</si>
  <si>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</si>
  <si>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</si>
  <si>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</si>
  <si>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</si>
  <si>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</si>
  <si>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</si>
  <si>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</si>
  <si>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</si>
  <si>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</si>
  <si>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</si>
  <si>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</si>
  <si>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Sub-theme </t>
    </r>
    <r>
      <rPr>
        <sz val="10"/>
        <rFont val="Calibri"/>
        <family val="2"/>
        <scheme val="minor"/>
      </rPr>
      <t>[2]</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</si>
  <si>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</si>
  <si>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</si>
  <si>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</si>
  <si>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</si>
  <si>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</si>
  <si>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Number of </t>
    </r>
    <r>
      <rPr>
        <b/>
        <sz val="10"/>
        <rFont val="Calibri"/>
        <family val="2"/>
        <scheme val="minor"/>
      </rPr>
      <t>WMS</t>
    </r>
    <r>
      <rPr>
        <sz val="10"/>
        <rFont val="Calibri"/>
        <family val="2"/>
        <scheme val="minor"/>
      </rPr>
      <t xml:space="preserve"> requests (this quarter)</t>
    </r>
  </si>
  <si>
    <r>
      <t xml:space="preserve">Number of </t>
    </r>
    <r>
      <rPr>
        <b/>
        <sz val="10"/>
        <rFont val="Calibri"/>
        <family val="2"/>
        <scheme val="minor"/>
      </rPr>
      <t>WFS</t>
    </r>
    <r>
      <rPr>
        <sz val="10"/>
        <rFont val="Calibri"/>
        <family val="2"/>
        <scheme val="minor"/>
      </rPr>
      <t xml:space="preserve"> requests 
(this quarter)</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</si>
  <si>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</si>
  <si>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</si>
  <si>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</si>
  <si>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</si>
  <si>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</si>
  <si>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</si>
  <si>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</si>
  <si>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</si>
  <si>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</si>
  <si>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(previous Q)</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</si>
  <si>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</si>
  <si>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</si>
  <si>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</si>
  <si>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</si>
  <si>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</si>
  <si>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</si>
  <si>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</si>
  <si>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</si>
  <si>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</si>
  <si>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</si>
  <si>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</si>
  <si>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</si>
  <si>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Datasets (CDI)</t>
  </si>
  <si>
    <t xml:space="preserve">REMARK: As discussed earlier with Secretariat it is not possible to monitor and report data volumes for CDIs </t>
  </si>
  <si>
    <t>no of CDIs</t>
  </si>
  <si>
    <t xml:space="preserve">Acidity </t>
  </si>
  <si>
    <t xml:space="preserve">Antifoulants </t>
  </si>
  <si>
    <t xml:space="preserve">Chlorophyll </t>
  </si>
  <si>
    <t xml:space="preserve">Dissolved gasses </t>
  </si>
  <si>
    <t xml:space="preserve">Fertilisers </t>
  </si>
  <si>
    <t xml:space="preserve">Heavy metals </t>
  </si>
  <si>
    <t xml:space="preserve">Hydrocarbons </t>
  </si>
  <si>
    <t>Marine Litter</t>
  </si>
  <si>
    <t>Organic matter</t>
  </si>
  <si>
    <t>Pesticides and biocides</t>
  </si>
  <si>
    <t xml:space="preserve">Polychlorinated biphynyls </t>
  </si>
  <si>
    <t xml:space="preserve">Radionuclides </t>
  </si>
  <si>
    <t xml:space="preserve">Silicates </t>
  </si>
  <si>
    <t>CDI shopping web interface</t>
  </si>
  <si>
    <t>Chemistry data</t>
  </si>
  <si>
    <t>NA</t>
  </si>
  <si>
    <t>Added this quarter (CDIs)</t>
  </si>
  <si>
    <t>National Institute of Oceanography and Applied Geophysics - OGS, Division of Oceanography</t>
  </si>
  <si>
    <t>IEO-CSIC, Spanish Oceanographic Institute</t>
  </si>
  <si>
    <t>Ifremer, Scientific Information Systems for the sea</t>
  </si>
  <si>
    <t>Italy</t>
  </si>
  <si>
    <t>Spain</t>
  </si>
  <si>
    <t>France</t>
  </si>
  <si>
    <t>Volunteered</t>
  </si>
  <si>
    <t>data</t>
  </si>
  <si>
    <t>If unrestricted: CC-BY-4.0</t>
  </si>
  <si>
    <t>digital file</t>
  </si>
  <si>
    <t>Unknown</t>
  </si>
  <si>
    <t>CDI Search and Download data</t>
  </si>
  <si>
    <t>Data Products Catalogue service</t>
  </si>
  <si>
    <t>https://sextant.ifremer.fr/geonetwork/srv/eng/csw-EMODNET_Chemistry?service=CSW&amp;request=GetCapabilities&amp;VERSION=2.0.2</t>
  </si>
  <si>
    <t>https://emodnet.ec.europa.eu/en/che
mistry</t>
  </si>
  <si>
    <t>The Chemistry section is visited every day with a maximum of 30 visitors per day. In this respect there is not much difference between the current and previous quarter.</t>
  </si>
  <si>
    <t>Acidity</t>
  </si>
  <si>
    <t>Antifoulants</t>
  </si>
  <si>
    <t>Chlorophyll</t>
  </si>
  <si>
    <t>Dissolved gases</t>
  </si>
  <si>
    <t>Fertilisers</t>
  </si>
  <si>
    <t>Silicates</t>
  </si>
  <si>
    <t>Hydrocarbons</t>
  </si>
  <si>
    <t>Heavy metals</t>
  </si>
  <si>
    <t>Radionuclides</t>
  </si>
  <si>
    <t>Marine litter</t>
  </si>
  <si>
    <t>Number of data collections + maps</t>
  </si>
  <si>
    <t>internally</t>
  </si>
  <si>
    <t>Polichlorinated biphenyls</t>
  </si>
  <si>
    <t>Litter maps and aggregated datasets. See the catalogue</t>
  </si>
  <si>
    <t>Eutrophication maps and aggregated datasets. See the catalogue</t>
  </si>
  <si>
    <t>Eutrophication aggregated datasets. See the catalogue</t>
  </si>
  <si>
    <t>Contaminants maps and aggregated datasets. See the catalogue</t>
  </si>
  <si>
    <t>Contaminants aggregated datasets. See the catalogue</t>
  </si>
  <si>
    <t>Phase II, Phase III, phase IV, phase V</t>
  </si>
  <si>
    <t>Phase III, phase IV,  phase V</t>
  </si>
  <si>
    <t>Data density (number)</t>
  </si>
  <si>
    <t>Data product</t>
  </si>
  <si>
    <t>https://geo-service.maris.nl/emodnet_chemistry/wms?SERVICE=WMS&amp;REQUEST=GetCapabilities&amp;VERSION=1.3.0</t>
  </si>
  <si>
    <t>https://geo-service.maris.nl/emodnet_chemistry/wfs?SERVICE=WFS&amp;REQUEST=GetCapabilities&amp;VERSION=2.0.0</t>
  </si>
  <si>
    <t>https://geo-service.maris.nl/emodnet_chemistry_p36/wms?SERVICE=WMS&amp;REQUEST=GetCapabilities&amp;VERSION=1.3.0</t>
  </si>
  <si>
    <t>https://geo-service.maris.nl/emodnet_chemistry_p36/wfs?SERVICE=WFS&amp;REQUEST=GetCapabilities&amp;VERSION=2.0.0</t>
  </si>
  <si>
    <t xml:space="preserve">https://ec.oceanbrowser.net/emodnet-projects/Python/web/wms?basedir=Phase-3/Combined </t>
  </si>
  <si>
    <t>https://sextant.ifremer.fr/services/wms/emodnet_chemistry2?SERVICE=WMS&amp;REQUEST=GetCapabilities&amp;VERSION=1.3.0</t>
  </si>
  <si>
    <t>Map Viewer web services - Marine Litter</t>
  </si>
  <si>
    <t>Map Viewer web services - CDI P36 data sets</t>
  </si>
  <si>
    <t xml:space="preserve">Map Viewer web services -Eutrophication </t>
  </si>
  <si>
    <t>Map Viewer web services - Eutrophication</t>
  </si>
  <si>
    <t>Map Viewer web services - Contaminants</t>
  </si>
  <si>
    <t>https://geoserver.hcmr.gr/geoserver/EMODNET_SHARED/wms?SERVICE=WMS&amp;REQUEST=GetCapabilities&amp;VERSION=1.3.0</t>
  </si>
  <si>
    <t>https://geoserver.hcmr.gr/geoserver/EMODNET_SHARED/wfs?SERVICE=WFS&amp;REQUEST=GetCapabilities&amp;VERSION=2.0.0</t>
  </si>
  <si>
    <t xml:space="preserve">https://nodc.ogs.it/geoserver/Contaminants/wms </t>
  </si>
  <si>
    <t>https://ec.oceanbrowser.net/emodnet/Python/web/wms?SERVICE=WMS&amp;REQUEST=GetCapabilities&amp;VERSION=1.3.0</t>
  </si>
  <si>
    <t xml:space="preserve"> https://nodc.ogs.it/geoserver/Contaminants/wfs </t>
  </si>
  <si>
    <t>https://sextant.ifremer.fr/services/wfs/emodnet_chemistry2</t>
  </si>
  <si>
    <t>Map Viewer web services - Contaminants - older products</t>
  </si>
  <si>
    <t>http://opendap.oceanbrowser.net/thredds/catalog/data/emodnet-domains/catalog.html</t>
  </si>
  <si>
    <t>Swedish Meteorological and Hydrological Institute</t>
  </si>
  <si>
    <t>Belgium</t>
  </si>
  <si>
    <t>Sweden</t>
  </si>
  <si>
    <t xml:space="preserve">Updates for contaminants maps </t>
  </si>
  <si>
    <t>still not available</t>
  </si>
  <si>
    <t>2A)</t>
  </si>
  <si>
    <t>2B)</t>
  </si>
  <si>
    <t>Acidity, Antifoulants, Chlorophyll, Dissolved gases, Fertilizers, Hydrocarbons, Heavy metals, Organic Matter, Marine litter, Polychlorinated biphenyls, Pesticides and biocides, Radionuclides, Silicates</t>
  </si>
  <si>
    <t>*this number is not the addition of products per subtheme because one product (e.g. data collection) contains information on different subthemes, so that the sum of products per subtheme contains many duplicates.</t>
  </si>
  <si>
    <t>31/12/2024</t>
  </si>
  <si>
    <t>31183 CDIs</t>
  </si>
  <si>
    <t>German Oceanographic Datacentre</t>
  </si>
  <si>
    <t>Bulgarian National Oceanographic Data Centre , Institute of Oceanology</t>
  </si>
  <si>
    <t>Latvian Institute of Aquatic Ecology</t>
  </si>
  <si>
    <t>Royal Belgian Institute of Natural Sciences, Management Unit of North Sea and Scheldt Estuary Mathematical Models, Belgian Marine Data Centre</t>
  </si>
  <si>
    <t>Finnish Meteorological Institute</t>
  </si>
  <si>
    <t>Germany</t>
  </si>
  <si>
    <t>Bulgaria</t>
  </si>
  <si>
    <t>Latvia</t>
  </si>
  <si>
    <t>Finland</t>
  </si>
  <si>
    <t>56 Unrestricted sets</t>
  </si>
  <si>
    <t>29.60%</t>
  </si>
  <si>
    <t>0.34</t>
  </si>
  <si>
    <t>31/03/2025</t>
  </si>
  <si>
    <t xml:space="preserve">Several new data sets have been entered. Also several data sets were de-activated because of identified errors. Most of these will be repopulated after correction. </t>
  </si>
  <si>
    <t>The data coverage is very good for all European seas and there is a limited increase for most regions</t>
  </si>
  <si>
    <t>1297538 CDIs</t>
  </si>
  <si>
    <t>35425 CDIs</t>
  </si>
  <si>
    <t xml:space="preserve">The number of CDI downloads is slightly higher (+13%) than in the previous quarter. </t>
  </si>
  <si>
    <t>CNR, National Research Council, Institute of Marine Science (Ancona)</t>
  </si>
  <si>
    <t>Institute of Meteorology and Water Management National Research Institute, Poland</t>
  </si>
  <si>
    <t>Hydrographic Institute</t>
  </si>
  <si>
    <t>Iv.Javakhishvili Tbilisi State University, Centre of Relations with UNESCO Oceanological Research Centre and GeoDNA (UNESCO)</t>
  </si>
  <si>
    <t>Institute of Marine Sciences, Middle East Technical University</t>
  </si>
  <si>
    <t>Institute of Oceanography and Fisheries</t>
  </si>
  <si>
    <t>Department of Marine Systems at Tallinn University of Technology</t>
  </si>
  <si>
    <t>National Institute of Biology, Marine Biology Station</t>
  </si>
  <si>
    <t>Balearic Islands Coastal Observing and Forecasting System</t>
  </si>
  <si>
    <t>Institute for Marine Biological Resources and Biotechnology, Ancona</t>
  </si>
  <si>
    <t>Poland</t>
  </si>
  <si>
    <t>Portugal</t>
  </si>
  <si>
    <t>Georgia</t>
  </si>
  <si>
    <t>Turkey</t>
  </si>
  <si>
    <t>Croatia</t>
  </si>
  <si>
    <t>Estonia</t>
  </si>
  <si>
    <t>Slovenia</t>
  </si>
  <si>
    <t>1 Atlantic Ocean;147 Greater North Sea</t>
  </si>
  <si>
    <t>-1932 Baltic Sea;-487 Atlantic Ocean;-236 Mediterranean Sea;22 Black Sea;-1088 Greater North Sea</t>
  </si>
  <si>
    <t>-717 Mediterranean Sea</t>
  </si>
  <si>
    <t>6 Baltic Sea</t>
  </si>
  <si>
    <t>398 Atlantic Ocean;-129 Mediterranean Sea;184 Other Seas</t>
  </si>
  <si>
    <t>242 Baltic Sea;1061 Atlantic Ocean;504 Arctic Seas;132 Mediterranean Sea;99 Black Sea;1529 Other Seas</t>
  </si>
  <si>
    <t>23 Baltic Sea;7 Greater North Sea</t>
  </si>
  <si>
    <t>356 Atlantic Ocean;1 Other Seas</t>
  </si>
  <si>
    <t>28 Black Sea</t>
  </si>
  <si>
    <t>56 Black Sea</t>
  </si>
  <si>
    <t>426 Mediterranean Sea;33 Black Sea</t>
  </si>
  <si>
    <t>343 Baltic Sea</t>
  </si>
  <si>
    <t>-67 Mediterranean Sea</t>
  </si>
  <si>
    <t>-27 Mediterranean Sea</t>
  </si>
  <si>
    <t>263 Mediterranean Sea</t>
  </si>
  <si>
    <t>26 Atlantic Ocean;18 Arctic Seas;40 Mediterranean Sea;666 Greater North Sea</t>
  </si>
  <si>
    <t>51 Baltic Sea</t>
  </si>
  <si>
    <t>60 Mediterranean Sea</t>
  </si>
  <si>
    <t>14 Mediterranean Sea</t>
  </si>
  <si>
    <t>133 Acidity;92 Chlorophyll;71 Dissolved gasses;87 Fertilisers;53 Hydrocarbons;66 Silicates</t>
  </si>
  <si>
    <t>-161 Acidity;-162 Chlorophyll;-166 Dissolved gasses;-3554 Marine Litter</t>
  </si>
  <si>
    <t>-71 Acidity;-1 Chlorophyll;-466 Fertilisers;-1 Hydrocarbons;-683 Organic matter;-1 Silicates</t>
  </si>
  <si>
    <t>6 Marine Litter</t>
  </si>
  <si>
    <t>91 Acidity;-11 Chlorophyll;559 Dissolved gasses;198 Fertilisers;148 Silicates</t>
  </si>
  <si>
    <t>805 Acidity;1465 Chlorophyll;2901 Dissolved gasses;786 Fertilisers;193 Silicates</t>
  </si>
  <si>
    <t>3 Antifoulants;30 Heavy metals;30 Hydrocarbons;30 Pesticides and biocides;30 Polychlorinated biphynyls</t>
  </si>
  <si>
    <t>356 Acidity;164 Chlorophyll;356 Dissolved gasses;357 Fertilisers;288 Heavy metals;165 Silicates</t>
  </si>
  <si>
    <t>28 Acidity;28 Dissolved gasses;8 Fertilisers;8 Silicates</t>
  </si>
  <si>
    <t>33 Dissolved gasses;35 Fertilisers;8 Heavy metals;4 Hydrocarbons;4 Organic matter</t>
  </si>
  <si>
    <t>259 Acidity;31 Chlorophyll;302 Dissolved gasses;445 Fertilisers;246 Heavy metals;252 Hydrocarbons;1 Organic matter;432 Silicates</t>
  </si>
  <si>
    <t>154 Acidity;159 Chlorophyll;159 Dissolved gasses;159 Fertilisers;24 Marine Litter;157 Organic matter;159 Silicates</t>
  </si>
  <si>
    <t>-67 Acidity;-1 Chlorophyll;-67 Dissolved gasses;-67 Fertilisers;-1 Heavy metals;-67 Silicates</t>
  </si>
  <si>
    <t>-27 Chlorophyll;-27 Dissolved gasses</t>
  </si>
  <si>
    <t>13 Acidity;94 Antifoulants;10 Chlorophyll;13 Dissolved gasses;13 Fertilisers;133 Heavy metals;135 Hydrocarbons;3 Organic matter;60 Pesticides and biocides;83 Polychlorinated biphynyls;13 Silicates</t>
  </si>
  <si>
    <t>732 Dissolved gasses</t>
  </si>
  <si>
    <t>51 Dissolved gasses</t>
  </si>
  <si>
    <t>60 Chlorophyll;57 Dissolved gasses</t>
  </si>
  <si>
    <t>14 Fertilisers;14 Silicates</t>
  </si>
  <si>
    <t>148 Unrestricted sets</t>
  </si>
  <si>
    <t>-3480 Unrestricted sets;-241 Restricted sets</t>
  </si>
  <si>
    <t>-717 Unrestricted sets</t>
  </si>
  <si>
    <t>6 Unrestricted sets</t>
  </si>
  <si>
    <t>517 Unrestricted sets;-63 Restricted sets</t>
  </si>
  <si>
    <t>3063 Unrestricted sets</t>
  </si>
  <si>
    <t>30 Unrestricted sets</t>
  </si>
  <si>
    <t>159 Unrestricted sets;198 Restricted sets</t>
  </si>
  <si>
    <t>28 Unrestricted sets</t>
  </si>
  <si>
    <t>237 Unrestricted sets;222 Restricted sets</t>
  </si>
  <si>
    <t>343 Unrestricted sets</t>
  </si>
  <si>
    <t>-67 Unrestricted sets</t>
  </si>
  <si>
    <t>-27 Unrestricted sets</t>
  </si>
  <si>
    <t>250 Unrestricted sets;13 Restricted sets</t>
  </si>
  <si>
    <t>732 Unrestricted sets</t>
  </si>
  <si>
    <t>51 Unrestricted sets</t>
  </si>
  <si>
    <t>60 Unrestricted sets</t>
  </si>
  <si>
    <t>14 Unrestricted sets</t>
  </si>
  <si>
    <t>New data have been supplied by 19 regular data providers. In some cases, data were deprecated because of identified errors.</t>
  </si>
  <si>
    <t xml:space="preserve">The numbers in the last quarter are almost the same but somewhat higher as in the previous quarter, so quite steady. These numbers only concern the static narrative section, while it would be interesting to know how many maps and products are viewed and downloaded from the CP central services for chemistry. </t>
  </si>
  <si>
    <r>
      <rPr>
        <b/>
        <i/>
        <sz val="10"/>
        <color theme="1"/>
        <rFont val="Calibri"/>
        <family val="2"/>
      </rPr>
      <t xml:space="preserve">Total number of </t>
    </r>
    <r>
      <rPr>
        <b/>
        <i/>
        <u/>
        <sz val="10"/>
        <color theme="1"/>
        <rFont val="Calibri"/>
        <family val="2"/>
      </rPr>
      <t>built</t>
    </r>
    <r>
      <rPr>
        <b/>
        <i/>
        <sz val="10"/>
        <color theme="1"/>
        <rFont val="Calibri"/>
        <family val="2"/>
      </rPr>
      <t xml:space="preserve"> data products in portal </t>
    </r>
    <r>
      <rPr>
        <sz val="10"/>
        <color theme="1"/>
        <rFont val="Calibri"/>
        <family val="2"/>
      </rPr>
      <t>[1]</t>
    </r>
  </si>
  <si>
    <r>
      <rPr>
        <b/>
        <i/>
        <sz val="10"/>
        <color theme="1"/>
        <rFont val="Calibri"/>
        <family val="2"/>
      </rPr>
      <t xml:space="preserve">Total number of </t>
    </r>
    <r>
      <rPr>
        <b/>
        <i/>
        <u/>
        <sz val="10"/>
        <color theme="1"/>
        <rFont val="Calibri"/>
        <family val="2"/>
      </rPr>
      <t>external</t>
    </r>
    <r>
      <rPr>
        <b/>
        <i/>
        <sz val="10"/>
        <color theme="1"/>
        <rFont val="Calibri"/>
        <family val="2"/>
      </rPr>
      <t xml:space="preserve"> data products in portal </t>
    </r>
    <r>
      <rPr>
        <sz val="10"/>
        <color theme="1"/>
        <rFont val="Calibri"/>
        <family val="2"/>
      </rPr>
      <t>[1]</t>
    </r>
  </si>
  <si>
    <t>EMODnet Chemistry</t>
  </si>
  <si>
    <t>636*</t>
  </si>
  <si>
    <r>
      <rPr>
        <b/>
        <sz val="10"/>
        <color theme="1"/>
        <rFont val="Calibri"/>
        <family val="2"/>
      </rPr>
      <t xml:space="preserve">Sub-theme </t>
    </r>
    <r>
      <rPr>
        <sz val="10"/>
        <color theme="1"/>
        <rFont val="Calibri"/>
        <family val="2"/>
      </rPr>
      <t>[2]</t>
    </r>
  </si>
  <si>
    <r>
      <rPr>
        <b/>
        <i/>
        <sz val="10"/>
        <color theme="1"/>
        <rFont val="Calibri"/>
        <family val="2"/>
      </rPr>
      <t xml:space="preserve">Trend in total number of products (%) </t>
    </r>
    <r>
      <rPr>
        <sz val="10"/>
        <color theme="1"/>
        <rFont val="Calibri"/>
        <family val="2"/>
      </rPr>
      <t>[3]</t>
    </r>
  </si>
  <si>
    <r>
      <rPr>
        <b/>
        <i/>
        <sz val="10"/>
        <color theme="1"/>
        <rFont val="Calibri"/>
        <family val="2"/>
      </rPr>
      <t xml:space="preserve">Total data product Volume in GigaBytes </t>
    </r>
    <r>
      <rPr>
        <sz val="10"/>
        <color theme="1"/>
        <rFont val="Calibri"/>
        <family val="2"/>
      </rPr>
      <t>[4]</t>
    </r>
  </si>
  <si>
    <r>
      <rPr>
        <b/>
        <sz val="12"/>
        <color theme="1"/>
        <rFont val="Calibri"/>
        <family val="2"/>
      </rPr>
      <t xml:space="preserve">Sea-basins </t>
    </r>
    <r>
      <rPr>
        <sz val="12"/>
        <color theme="1"/>
        <rFont val="Calibri"/>
        <family val="2"/>
      </rPr>
      <t>[5]</t>
    </r>
  </si>
  <si>
    <t>Added this quarter (% or number)</t>
  </si>
  <si>
    <r>
      <rPr>
        <i/>
        <sz val="10"/>
        <color theme="1"/>
        <rFont val="Calibri"/>
        <family val="2"/>
      </rPr>
      <t>Manual download unit</t>
    </r>
    <r>
      <rPr>
        <sz val="10"/>
        <color theme="1"/>
        <rFont val="Calibri"/>
        <family val="2"/>
      </rPr>
      <t xml:space="preserve"> [1]</t>
    </r>
  </si>
  <si>
    <r>
      <rPr>
        <sz val="10"/>
        <color theme="1"/>
        <rFont val="Calibri"/>
        <family val="2"/>
      </rPr>
      <t xml:space="preserve">Unit and Total Volume </t>
    </r>
    <r>
      <rPr>
        <b/>
        <sz val="10"/>
        <color theme="1"/>
        <rFont val="Calibri"/>
        <family val="2"/>
      </rPr>
      <t>available</t>
    </r>
    <r>
      <rPr>
        <sz val="10"/>
        <color theme="1"/>
        <rFont val="Calibri"/>
        <family val="2"/>
      </rPr>
      <t xml:space="preserve"> for download [2]</t>
    </r>
  </si>
  <si>
    <r>
      <rPr>
        <sz val="10"/>
        <color theme="1"/>
        <rFont val="Calibri"/>
        <family val="2"/>
      </rPr>
      <t xml:space="preserve">Total Volume </t>
    </r>
    <r>
      <rPr>
        <b/>
        <sz val="10"/>
        <color theme="1"/>
        <rFont val="Calibri"/>
        <family val="2"/>
      </rPr>
      <t>downloaded</t>
    </r>
    <r>
      <rPr>
        <sz val="10"/>
        <color theme="1"/>
        <rFont val="Calibri"/>
        <family val="2"/>
      </rPr>
      <t xml:space="preserve"> in GigaBytes [3]</t>
    </r>
  </si>
  <si>
    <r>
      <rPr>
        <sz val="10"/>
        <color theme="1"/>
        <rFont val="Calibri"/>
        <family val="2"/>
      </rPr>
      <t xml:space="preserve">Number of </t>
    </r>
    <r>
      <rPr>
        <b/>
        <sz val="10"/>
        <color theme="1"/>
        <rFont val="Calibri"/>
        <family val="2"/>
      </rPr>
      <t>Map</t>
    </r>
    <r>
      <rPr>
        <sz val="10"/>
        <color theme="1"/>
        <rFont val="Calibri"/>
        <family val="2"/>
      </rPr>
      <t xml:space="preserve"> </t>
    </r>
    <r>
      <rPr>
        <b/>
        <sz val="10"/>
        <color theme="1"/>
        <rFont val="Calibri"/>
        <family val="2"/>
      </rPr>
      <t>visualisations</t>
    </r>
    <r>
      <rPr>
        <sz val="10"/>
        <color theme="1"/>
        <rFont val="Calibri"/>
        <family val="2"/>
      </rPr>
      <t xml:space="preserve"> (this quarter)</t>
    </r>
  </si>
  <si>
    <r>
      <rPr>
        <i/>
        <sz val="10"/>
        <color theme="1"/>
        <rFont val="Calibri"/>
        <family val="2"/>
      </rPr>
      <t xml:space="preserve">Trend # of map visualisations (%) </t>
    </r>
    <r>
      <rPr>
        <sz val="10"/>
        <color theme="1"/>
        <rFont val="Calibri"/>
        <family val="2"/>
      </rPr>
      <t>[4]</t>
    </r>
  </si>
  <si>
    <r>
      <rPr>
        <sz val="10"/>
        <color theme="1"/>
        <rFont val="Calibri"/>
        <family val="2"/>
      </rPr>
      <t xml:space="preserve">Number of </t>
    </r>
    <r>
      <rPr>
        <b/>
        <sz val="10"/>
        <color theme="1"/>
        <rFont val="Calibri"/>
        <family val="2"/>
      </rPr>
      <t>WMS</t>
    </r>
    <r>
      <rPr>
        <sz val="10"/>
        <color theme="1"/>
        <rFont val="Calibri"/>
        <family val="2"/>
      </rPr>
      <t xml:space="preserve"> requests (this quarter)</t>
    </r>
  </si>
  <si>
    <r>
      <rPr>
        <i/>
        <sz val="10"/>
        <color theme="1"/>
        <rFont val="Calibri"/>
        <family val="2"/>
      </rPr>
      <t xml:space="preserve">Trend # of WMS requests (%) </t>
    </r>
    <r>
      <rPr>
        <sz val="10"/>
        <color theme="1"/>
        <rFont val="Calibri"/>
        <family val="2"/>
      </rPr>
      <t>[4]</t>
    </r>
  </si>
  <si>
    <r>
      <rPr>
        <sz val="10"/>
        <color theme="1"/>
        <rFont val="Calibri"/>
        <family val="2"/>
      </rPr>
      <t xml:space="preserve">Number of </t>
    </r>
    <r>
      <rPr>
        <b/>
        <sz val="10"/>
        <color theme="1"/>
        <rFont val="Calibri"/>
        <family val="2"/>
      </rPr>
      <t>WFS</t>
    </r>
    <r>
      <rPr>
        <sz val="10"/>
        <color theme="1"/>
        <rFont val="Calibri"/>
        <family val="2"/>
      </rPr>
      <t xml:space="preserve"> requests 
(this quarter)</t>
    </r>
  </si>
  <si>
    <r>
      <rPr>
        <i/>
        <sz val="10"/>
        <color theme="1"/>
        <rFont val="Calibri"/>
        <family val="2"/>
      </rPr>
      <t xml:space="preserve">Trend # of WFS requests (%) </t>
    </r>
    <r>
      <rPr>
        <sz val="10"/>
        <color theme="1"/>
        <rFont val="Calibri"/>
        <family val="2"/>
      </rPr>
      <t>[4]</t>
    </r>
  </si>
  <si>
    <t>18.9</t>
  </si>
  <si>
    <t>19.02</t>
  </si>
  <si>
    <t>188.9</t>
  </si>
  <si>
    <t>0.35</t>
  </si>
  <si>
    <t>To promote the publication of the eutrophication data collection on the OGS ERDDAP, 6 maps (one per sea region) has been added to the map viewer. These maps allow users to visualise the distribution of the data included in the eutrophication data collection. For marine litter, 18 (Beach litter) 9 Seafloor litter) and 15 (Floating microlitter) maps has been improved,  updated or newly produced.</t>
  </si>
  <si>
    <t>2B) Usage of data products in this quarter</t>
  </si>
  <si>
    <r>
      <t>Number of</t>
    </r>
    <r>
      <rPr>
        <strike/>
        <sz val="10"/>
        <color theme="1"/>
        <rFont val="Calibri"/>
        <family val="2"/>
      </rPr>
      <t xml:space="preserve"> </t>
    </r>
    <r>
      <rPr>
        <sz val="10"/>
        <color theme="1"/>
        <rFont val="Calibri"/>
        <family val="2"/>
      </rPr>
      <t>manual</t>
    </r>
    <r>
      <rPr>
        <sz val="10"/>
        <color theme="1"/>
        <rFont val="Calibri"/>
        <family val="2"/>
      </rPr>
      <t xml:space="preserve"> </t>
    </r>
    <r>
      <rPr>
        <b/>
        <sz val="10"/>
        <color theme="1"/>
        <rFont val="Calibri"/>
        <family val="2"/>
      </rPr>
      <t>downloads</t>
    </r>
    <r>
      <rPr>
        <sz val="10"/>
        <color theme="1"/>
        <rFont val="Calibri"/>
        <family val="2"/>
      </rPr>
      <t xml:space="preserve"> 
(</t>
    </r>
    <r>
      <rPr>
        <b/>
        <sz val="10"/>
        <color theme="1"/>
        <rFont val="Calibri"/>
        <family val="2"/>
      </rPr>
      <t>this quarter</t>
    </r>
    <r>
      <rPr>
        <sz val="10"/>
        <color theme="1"/>
        <rFont val="Calibri"/>
        <family val="2"/>
      </rPr>
      <t>)</t>
    </r>
  </si>
  <si>
    <r>
      <t>Number of manual</t>
    </r>
    <r>
      <rPr>
        <strike/>
        <sz val="10"/>
        <color theme="1"/>
        <rFont val="Calibri"/>
        <family val="2"/>
      </rPr>
      <t xml:space="preserve"> </t>
    </r>
    <r>
      <rPr>
        <b/>
        <sz val="10"/>
        <color theme="1"/>
        <rFont val="Calibri"/>
        <family val="2"/>
      </rPr>
      <t xml:space="preserve">downloads
</t>
    </r>
    <r>
      <rPr>
        <sz val="10"/>
        <color theme="1"/>
        <rFont val="Calibri"/>
        <family val="2"/>
      </rPr>
      <t>(</t>
    </r>
    <r>
      <rPr>
        <b/>
        <sz val="10"/>
        <color theme="1"/>
        <rFont val="Calibri"/>
        <family val="2"/>
      </rPr>
      <t>previous quarter</t>
    </r>
    <r>
      <rPr>
        <sz val="10"/>
        <color theme="1"/>
        <rFont val="Calibri"/>
        <family val="2"/>
      </rPr>
      <t>)</t>
    </r>
  </si>
  <si>
    <r>
      <t>Trend # of manual</t>
    </r>
    <r>
      <rPr>
        <i/>
        <sz val="10"/>
        <color theme="1"/>
        <rFont val="Calibri"/>
        <family val="2"/>
      </rPr>
      <t xml:space="preserve"> downloads (%) </t>
    </r>
    <r>
      <rPr>
        <sz val="10"/>
        <color theme="1"/>
        <rFont val="Calibri"/>
        <family val="2"/>
      </rPr>
      <t>[4]</t>
    </r>
  </si>
  <si>
    <t>A considerable increase can be observed this quarter of the number of downloads of EMODnet Products. This might be a very positive trend for Chemistry, demonstrating an increasing interest. Next quarter will show if this is a one-time increase or a persisting trend. In addition, we were able to count the visualisations of each layer included in the layers group "Distribution of observations (CDI records) per data category (P36)"</t>
  </si>
  <si>
    <r>
      <t>A considerable increase can be observed this quarter of the number of downloads of EMODnet Products. This might be a very positive trend for Chemistry, demonstrating an increasing interest. Next quarter will show if this is a one-time increase or a persisting trend. In addition, we were able to count the visualisations of each layer included in the layers group "Distribution of observations (CDI records) per data category (P36)</t>
    </r>
    <r>
      <rPr>
        <b/>
        <sz val="10"/>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</si>
</sst>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62" x14ac:knownFonts="1">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sz val="12"/>
      <name val="Calibri"/>
      <family val="2"/>
      <scheme val="minor"/>
    </font>
    <font>
      <sz val="9"/>
      <color rgb="FFFF000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0" tint="-0.34998626667073579"/>
      <name val="Calibri"/>
      <family val="2"/>
      <scheme val="minor"/>
    </font>
    <font>
      <i/>
      <sz val="9"/>
      <color theme="1"/>
      <name val="Calibri"/>
      <family val="2"/>
      <scheme val="minor"/>
    </font>
    <font>
      <sz val="10"/>
      <color rgb="FF333333"/>
      <name val="Open Sans"/>
      <family val="2"/>
    </font>
    <font>
      <sz val="11"/>
      <color theme="1"/>
      <name val="Calibri"/>
      <family val="2"/>
    </font>
    <font>
      <sz val="10"/>
      <color theme="1"/>
      <name val="Open Sans"/>
      <family val="2"/>
    </font>
    <font>
      <sz val="8"/>
      <name val="Calibri"/>
      <family val="2"/>
      <scheme val="minor"/>
    </font>
    <font>
      <u/>
      <sz val="11"/>
      <color theme="10"/>
      <name val="Calibri"/>
      <family val="2"/>
      <scheme val="minor"/>
    </font>
    <font>
      <sz val="11"/>
      <color rgb="FFFF0000"/>
      <name val="Arial"/>
      <family val="2"/>
    </font>
    <font>
      <sz val="11"/>
      <color theme="1"/>
      <name val="Calibri"/>
      <family val="2"/>
      <scheme val="minor"/>
    </font>
    <font>
      <sz val="11"/>
      <color theme="1"/>
      <name val="Calibri"/>
      <family val="2"/>
      <scheme val="minor"/>
    </font>
    <font>
      <sz val="10"/>
      <color theme="1"/>
      <name val="Calibri"/>
      <family val="2"/>
    </font>
    <font>
      <strike/>
      <sz val="10"/>
      <color theme="1"/>
      <name val="Calibri"/>
      <family val="2"/>
    </font>
    <font>
      <i/>
      <sz val="10"/>
      <color theme="1"/>
      <name val="Calibri"/>
      <family val="2"/>
    </font>
    <font>
      <sz val="11"/>
      <name val="Calibri"/>
      <family val="2"/>
    </font>
    <font>
      <sz val="10"/>
      <name val="Calibri"/>
      <family val="2"/>
    </font>
    <font>
      <sz val="10"/>
      <name val="Open Sans"/>
      <family val="2"/>
    </font>
    <font>
      <b/>
      <sz val="12"/>
      <color theme="1"/>
      <name val="Calibri"/>
      <family val="2"/>
    </font>
    <font>
      <sz val="11"/>
      <color theme="1"/>
      <name val="Calibri"/>
      <family val="2"/>
    </font>
    <font>
      <i/>
      <sz val="10"/>
      <color rgb="FF2F5496"/>
      <name val="Calibri"/>
      <family val="2"/>
    </font>
    <font>
      <i/>
      <sz val="11"/>
      <color theme="1"/>
      <name val="Calibri"/>
      <family val="2"/>
    </font>
    <font>
      <b/>
      <sz val="11"/>
      <color theme="1"/>
      <name val="Calibri"/>
      <family val="2"/>
    </font>
    <font>
      <b/>
      <sz val="10"/>
      <color theme="1"/>
      <name val="Calibri"/>
      <family val="2"/>
    </font>
    <font>
      <i/>
      <sz val="10"/>
      <color theme="1"/>
      <name val="Calibri"/>
      <family val="2"/>
    </font>
    <font>
      <b/>
      <i/>
      <sz val="10"/>
      <color theme="1"/>
      <name val="Calibri"/>
      <family val="2"/>
    </font>
    <font>
      <b/>
      <i/>
      <u/>
      <sz val="10"/>
      <color theme="1"/>
      <name val="Calibri"/>
      <family val="2"/>
    </font>
    <font>
      <sz val="10"/>
      <color theme="1"/>
      <name val="Calibri"/>
      <family val="2"/>
    </font>
    <font>
      <i/>
      <sz val="10"/>
      <name val="Calibri"/>
      <family val="2"/>
    </font>
    <font>
      <sz val="10"/>
      <color rgb="FF333333"/>
      <name val="Open Sans"/>
      <family val="2"/>
    </font>
    <font>
      <sz val="10"/>
      <color theme="1"/>
      <name val="Open Sans"/>
      <family val="2"/>
    </font>
    <font>
      <sz val="12"/>
      <color theme="1"/>
      <name val="Calibri"/>
      <family val="2"/>
    </font>
    <font>
      <sz val="11"/>
      <name val="Calibri"/>
      <family val="2"/>
    </font>
    <font>
      <i/>
      <sz val="10"/>
      <color rgb="FF000000"/>
      <name val="Calibri"/>
      <family val="2"/>
      <scheme val="minor"/>
    </font>
    <font>
      <sz val="9"/>
      <color theme="1"/>
      <name val="Calibri"/>
      <family val="2"/>
    </font>
    <font>
      <sz val="9"/>
      <color rgb="FFFF0000"/>
      <name val="Calibri"/>
      <family val="2"/>
    </font>
    <font>
      <strike/>
      <sz val="10"/>
      <color theme="1"/>
      <name val="Calibri"/>
      <family val="2"/>
    </font>
  </fonts>
  <fills count="15">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rgb="FFD5A6BD"/>
        <bgColor rgb="FFD5A6BD"/>
      </patternFill>
    </fill>
    <fill>
      <patternFill patternType="solid">
        <fgColor rgb="FFDAEEF3"/>
        <bgColor rgb="FFDAEEF3"/>
      </patternFill>
    </fill>
    <fill>
      <patternFill patternType="solid">
        <fgColor rgb="FFC27BA0"/>
        <bgColor rgb="FFC27BA0"/>
      </patternFill>
    </fill>
    <fill>
      <patternFill patternType="solid">
        <fgColor rgb="FF5B9BD5"/>
        <bgColor rgb="FF5B9BD5"/>
      </patternFill>
    </fill>
    <fill>
      <patternFill patternType="solid">
        <fgColor rgb="FF00B0F0"/>
        <bgColor rgb="FF00B0F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4">
    <xf numFmtId="0" fontId="0" fillId="0" borderId="0"/>
    <xf numFmtId="0" fontId="33" fillId="0" borderId="0" applyNumberFormat="0" applyFill="0" applyBorder="0" applyAlignment="0" applyProtection="0"/>
    <xf numFmtId="0" fontId="36" fillId="0" borderId="0"/>
    <xf numFmtId="9" fontId="36" fillId="0" borderId="0" applyFont="0" applyFill="0" applyBorder="0" applyAlignment="0" applyProtection="0"/>
  </cellStyleXfs>
  <cellXfs count="231">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16" fillId="2" borderId="0" xfId="0" applyFont="1" applyFill="1" applyAlignment="1">
      <alignment vertical="top"/>
    </xf>
    <xf numFmtId="0" fontId="18" fillId="5" borderId="2" xfId="0" applyFont="1" applyFill="1" applyBorder="1" applyAlignment="1">
      <alignment horizontal="center"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0" fillId="0" borderId="0" xfId="0" applyFont="1" applyAlignment="1">
      <alignment vertical="top"/>
    </xf>
    <xf numFmtId="0" fontId="13" fillId="3" borderId="3" xfId="0" applyFont="1" applyFill="1" applyBorder="1" applyAlignment="1">
      <alignment horizontal="center" wrapText="1"/>
    </xf>
    <xf numFmtId="0" fontId="13" fillId="5" borderId="2" xfId="0" applyFont="1" applyFill="1" applyBorder="1" applyAlignment="1">
      <alignment horizontal="center" wrapText="1"/>
    </xf>
    <xf numFmtId="0" fontId="5" fillId="0" borderId="0" xfId="0" applyFont="1" applyAlignment="1">
      <alignment vertical="top"/>
    </xf>
    <xf numFmtId="0" fontId="13" fillId="0" borderId="0" xfId="0" applyFont="1" applyAlignment="1">
      <alignment horizontal="center" vertical="top" wrapText="1"/>
    </xf>
    <xf numFmtId="0" fontId="14" fillId="4" borderId="1" xfId="0" applyFont="1" applyFill="1" applyBorder="1" applyAlignment="1">
      <alignment horizontal="center" vertical="top" wrapText="1"/>
    </xf>
    <xf numFmtId="0" fontId="16" fillId="0" borderId="0" xfId="0" applyFont="1" applyAlignment="1">
      <alignment vertical="top"/>
    </xf>
    <xf numFmtId="0" fontId="4" fillId="0" borderId="0" xfId="0" applyFont="1" applyAlignment="1">
      <alignment vertical="top"/>
    </xf>
    <xf numFmtId="0" fontId="14" fillId="0" borderId="0" xfId="0" applyFont="1" applyAlignment="1">
      <alignment horizontal="center" vertical="top" wrapText="1"/>
    </xf>
    <xf numFmtId="0" fontId="14" fillId="0" borderId="0" xfId="0" applyFont="1" applyAlignment="1">
      <alignment wrapText="1"/>
    </xf>
    <xf numFmtId="0" fontId="22" fillId="6" borderId="8" xfId="0" applyFont="1" applyFill="1" applyBorder="1" applyAlignment="1">
      <alignment vertical="center" wrapText="1"/>
    </xf>
    <xf numFmtId="0" fontId="22"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3"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4" fillId="0" borderId="0" xfId="0" applyFont="1"/>
    <xf numFmtId="0" fontId="0" fillId="0" borderId="16" xfId="0" applyBorder="1"/>
    <xf numFmtId="0" fontId="25" fillId="8" borderId="17" xfId="0" applyFont="1" applyFill="1" applyBorder="1" applyAlignment="1">
      <alignment wrapText="1"/>
    </xf>
    <xf numFmtId="0" fontId="25" fillId="9" borderId="17" xfId="0" applyFont="1" applyFill="1" applyBorder="1" applyAlignment="1">
      <alignment wrapText="1"/>
    </xf>
    <xf numFmtId="0" fontId="25" fillId="9" borderId="18" xfId="0" applyFont="1" applyFill="1" applyBorder="1" applyAlignment="1">
      <alignment wrapText="1"/>
    </xf>
    <xf numFmtId="0" fontId="13"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6" fillId="0" borderId="11" xfId="0" applyFont="1" applyBorder="1"/>
    <xf numFmtId="0" fontId="26" fillId="0" borderId="12" xfId="0" applyFont="1" applyBorder="1"/>
    <xf numFmtId="10" fontId="26" fillId="0" borderId="20" xfId="0" applyNumberFormat="1" applyFont="1" applyBorder="1"/>
    <xf numFmtId="0" fontId="27" fillId="0" borderId="0" xfId="0" applyFont="1"/>
    <xf numFmtId="0" fontId="0" fillId="0" borderId="18" xfId="0" applyBorder="1"/>
    <xf numFmtId="0" fontId="0" fillId="0" borderId="19" xfId="0" applyBorder="1"/>
    <xf numFmtId="0" fontId="26" fillId="0" borderId="0" xfId="0" applyFont="1"/>
    <xf numFmtId="0" fontId="28" fillId="0" borderId="0" xfId="0" applyFont="1"/>
    <xf numFmtId="0" fontId="6" fillId="0" borderId="0" xfId="0" applyFont="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0" fontId="29" fillId="10" borderId="22" xfId="0" applyFont="1" applyFill="1" applyBorder="1" applyAlignment="1">
      <alignment horizontal="center" vertical="top" wrapText="1"/>
    </xf>
    <xf numFmtId="0" fontId="29" fillId="10" borderId="0" xfId="0" applyFont="1" applyFill="1" applyAlignment="1">
      <alignment horizontal="center" vertical="center" wrapText="1"/>
    </xf>
    <xf numFmtId="0" fontId="30" fillId="0" borderId="0" xfId="0" applyFont="1"/>
    <xf numFmtId="0" fontId="0" fillId="0" borderId="0" xfId="0" applyAlignment="1">
      <alignment wrapText="1"/>
    </xf>
    <xf numFmtId="0" fontId="31" fillId="0" borderId="22" xfId="0" applyFont="1" applyBorder="1" applyAlignment="1">
      <alignment horizontal="center" wrapText="1"/>
    </xf>
    <xf numFmtId="0" fontId="31" fillId="0" borderId="22" xfId="0" applyFont="1" applyBorder="1" applyAlignment="1">
      <alignment vertical="center" wrapText="1"/>
    </xf>
    <xf numFmtId="0" fontId="33" fillId="0" borderId="22" xfId="1" applyBorder="1" applyAlignment="1">
      <alignment horizontal="left" vertical="center" wrapText="1"/>
    </xf>
    <xf numFmtId="0" fontId="31" fillId="0" borderId="22" xfId="0" applyFont="1" applyBorder="1" applyAlignment="1">
      <alignment horizontal="left"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31" fillId="0" borderId="23" xfId="0" applyFont="1" applyBorder="1" applyAlignment="1">
      <alignment horizontal="left" vertical="center" wrapText="1"/>
    </xf>
    <xf numFmtId="0" fontId="33" fillId="0" borderId="1" xfId="1" applyBorder="1" applyAlignment="1">
      <alignment wrapText="1"/>
    </xf>
    <xf numFmtId="0" fontId="31" fillId="0" borderId="24" xfId="0" applyFont="1" applyBorder="1" applyAlignment="1">
      <alignment horizontal="left" vertical="center" wrapText="1"/>
    </xf>
    <xf numFmtId="0" fontId="14" fillId="0" borderId="1" xfId="0" applyFont="1" applyBorder="1"/>
    <xf numFmtId="0" fontId="33" fillId="0" borderId="16" xfId="1" applyBorder="1" applyAlignment="1">
      <alignment wrapText="1"/>
    </xf>
    <xf numFmtId="0" fontId="14" fillId="0" borderId="16" xfId="0" applyFont="1" applyBorder="1"/>
    <xf numFmtId="10" fontId="14" fillId="0" borderId="15" xfId="0" applyNumberFormat="1" applyFont="1" applyBorder="1"/>
    <xf numFmtId="3" fontId="14" fillId="0" borderId="16" xfId="0" applyNumberFormat="1" applyFont="1" applyBorder="1"/>
    <xf numFmtId="49" fontId="14" fillId="0" borderId="16" xfId="0" applyNumberFormat="1" applyFont="1" applyBorder="1" applyAlignment="1">
      <alignment horizontal="right"/>
    </xf>
    <xf numFmtId="0" fontId="14" fillId="0" borderId="0" xfId="0" applyFont="1" applyAlignment="1">
      <alignment vertical="center" wrapText="1"/>
    </xf>
    <xf numFmtId="0" fontId="31" fillId="0" borderId="0" xfId="0" applyFont="1" applyAlignment="1">
      <alignment horizontal="left" vertical="center" wrapText="1"/>
    </xf>
    <xf numFmtId="0" fontId="31" fillId="0" borderId="26" xfId="0" applyFont="1" applyBorder="1" applyAlignment="1">
      <alignment horizontal="left" vertical="center" wrapText="1"/>
    </xf>
    <xf numFmtId="0" fontId="33" fillId="0" borderId="2" xfId="1" applyBorder="1" applyAlignment="1">
      <alignment vertical="center" wrapText="1"/>
    </xf>
    <xf numFmtId="0" fontId="15" fillId="0" borderId="0" xfId="0" applyFont="1" applyAlignment="1">
      <alignment horizontal="center" vertical="center" wrapText="1"/>
    </xf>
    <xf numFmtId="0" fontId="34" fillId="0" borderId="25" xfId="0" applyFont="1" applyBorder="1" applyAlignment="1">
      <alignment vertical="center" wrapText="1"/>
    </xf>
    <xf numFmtId="0" fontId="4" fillId="0" borderId="25" xfId="0" applyFont="1" applyBorder="1" applyAlignment="1">
      <alignment wrapText="1"/>
    </xf>
    <xf numFmtId="0" fontId="36" fillId="0" borderId="0" xfId="2"/>
    <xf numFmtId="0" fontId="37" fillId="0" borderId="0" xfId="2" applyFont="1" applyAlignment="1">
      <alignment vertical="top" wrapText="1"/>
    </xf>
    <xf numFmtId="0" fontId="39" fillId="12" borderId="23" xfId="2" applyFont="1" applyFill="1" applyBorder="1" applyAlignment="1">
      <alignment horizontal="center" wrapText="1"/>
    </xf>
    <xf numFmtId="0" fontId="37" fillId="13" borderId="22" xfId="2" applyFont="1" applyFill="1" applyBorder="1" applyAlignment="1">
      <alignment horizontal="center" wrapText="1"/>
    </xf>
    <xf numFmtId="0" fontId="37" fillId="0" borderId="29" xfId="2" applyFont="1" applyBorder="1" applyAlignment="1">
      <alignment horizontal="center" vertical="top" wrapText="1"/>
    </xf>
    <xf numFmtId="0" fontId="37" fillId="13" borderId="23" xfId="2" applyFont="1" applyFill="1" applyBorder="1" applyAlignment="1">
      <alignment horizontal="center" wrapText="1"/>
    </xf>
    <xf numFmtId="0" fontId="40" fillId="0" borderId="22" xfId="2" applyFont="1" applyBorder="1" applyAlignment="1">
      <alignment horizontal="left" vertical="center"/>
    </xf>
    <xf numFmtId="0" fontId="42" fillId="0" borderId="22" xfId="2" applyFont="1" applyBorder="1" applyAlignment="1">
      <alignment vertical="center" wrapText="1"/>
    </xf>
    <xf numFmtId="0" fontId="40" fillId="0" borderId="0" xfId="2" applyFont="1"/>
    <xf numFmtId="0" fontId="3" fillId="0" borderId="0" xfId="2" applyFont="1"/>
    <xf numFmtId="0" fontId="14" fillId="0" borderId="14" xfId="0" applyFont="1" applyBorder="1" applyAlignment="1">
      <alignment horizontal="left" vertical="center" wrapText="1"/>
    </xf>
    <xf numFmtId="0" fontId="0" fillId="0" borderId="0" xfId="0" applyAlignment="1">
      <alignment horizontal="left" wrapText="1"/>
    </xf>
    <xf numFmtId="0" fontId="0" fillId="0" borderId="0" xfId="0" applyAlignment="1">
      <alignment vertical="center"/>
    </xf>
    <xf numFmtId="0" fontId="14" fillId="0" borderId="1" xfId="0" applyFont="1" applyBorder="1" applyAlignment="1">
      <alignment horizontal="center" wrapText="1"/>
    </xf>
    <xf numFmtId="0" fontId="43" fillId="0" borderId="0" xfId="2" applyFont="1" applyAlignment="1">
      <alignment vertical="center"/>
    </xf>
    <xf numFmtId="0" fontId="44" fillId="0" borderId="0" xfId="2" applyFont="1" applyAlignment="1">
      <alignment vertical="center"/>
    </xf>
    <xf numFmtId="0" fontId="44" fillId="0" borderId="0" xfId="2" applyFont="1"/>
    <xf numFmtId="0" fontId="45" fillId="0" borderId="0" xfId="2" applyFont="1"/>
    <xf numFmtId="0" fontId="46" fillId="0" borderId="0" xfId="2" applyFont="1"/>
    <xf numFmtId="0" fontId="47" fillId="11" borderId="0" xfId="2" applyFont="1" applyFill="1" applyAlignment="1">
      <alignment vertical="top"/>
    </xf>
    <xf numFmtId="0" fontId="48" fillId="11" borderId="0" xfId="2" applyFont="1" applyFill="1" applyAlignment="1">
      <alignment vertical="top"/>
    </xf>
    <xf numFmtId="0" fontId="49" fillId="13" borderId="22" xfId="2" applyFont="1" applyFill="1" applyBorder="1" applyAlignment="1">
      <alignment horizontal="center" wrapText="1"/>
    </xf>
    <xf numFmtId="0" fontId="50" fillId="13" borderId="22" xfId="2" applyFont="1" applyFill="1" applyBorder="1" applyAlignment="1">
      <alignment horizontal="center" wrapText="1"/>
    </xf>
    <xf numFmtId="0" fontId="49" fillId="0" borderId="0" xfId="2" applyFont="1" applyAlignment="1">
      <alignment horizontal="center" vertical="center" wrapText="1"/>
    </xf>
    <xf numFmtId="164" fontId="49" fillId="0" borderId="22" xfId="2" applyNumberFormat="1" applyFont="1" applyBorder="1" applyAlignment="1">
      <alignment horizontal="center" wrapText="1"/>
    </xf>
    <xf numFmtId="0" fontId="49" fillId="0" borderId="22" xfId="2" applyFont="1" applyBorder="1" applyAlignment="1">
      <alignment horizontal="center" wrapText="1"/>
    </xf>
    <xf numFmtId="0" fontId="53" fillId="0" borderId="22" xfId="2" applyFont="1" applyBorder="1" applyAlignment="1">
      <alignment horizontal="center" wrapText="1"/>
    </xf>
    <xf numFmtId="0" fontId="50" fillId="0" borderId="22" xfId="2" applyFont="1" applyBorder="1" applyAlignment="1">
      <alignment horizontal="center" wrapText="1"/>
    </xf>
    <xf numFmtId="0" fontId="48" fillId="13" borderId="23" xfId="2" applyFont="1" applyFill="1" applyBorder="1" applyAlignment="1">
      <alignment horizontal="left" wrapText="1"/>
    </xf>
    <xf numFmtId="0" fontId="48" fillId="13" borderId="22" xfId="2" applyFont="1" applyFill="1" applyBorder="1" applyAlignment="1">
      <alignment horizontal="center" wrapText="1"/>
    </xf>
    <xf numFmtId="0" fontId="50" fillId="12" borderId="22" xfId="2" applyFont="1" applyFill="1" applyBorder="1" applyAlignment="1">
      <alignment horizontal="center" wrapText="1"/>
    </xf>
    <xf numFmtId="0" fontId="50" fillId="12" borderId="23" xfId="2" applyFont="1" applyFill="1" applyBorder="1" applyAlignment="1">
      <alignment horizontal="center" wrapText="1"/>
    </xf>
    <xf numFmtId="0" fontId="42" fillId="0" borderId="22" xfId="2" applyFont="1" applyBorder="1" applyAlignment="1">
      <alignment horizontal="left" vertical="center" wrapText="1"/>
    </xf>
    <xf numFmtId="0" fontId="41" fillId="0" borderId="22" xfId="2" applyFont="1" applyBorder="1" applyAlignment="1">
      <alignment horizontal="left" vertical="center" wrapText="1"/>
    </xf>
    <xf numFmtId="0" fontId="41" fillId="10" borderId="22" xfId="2" applyFont="1" applyFill="1" applyBorder="1" applyAlignment="1">
      <alignment horizontal="center" vertical="center" wrapText="1"/>
    </xf>
    <xf numFmtId="165" fontId="41" fillId="10" borderId="22" xfId="2" applyNumberFormat="1" applyFont="1" applyFill="1" applyBorder="1" applyAlignment="1">
      <alignment horizontal="center" vertical="center" wrapText="1"/>
    </xf>
    <xf numFmtId="0" fontId="44" fillId="0" borderId="22" xfId="2" applyFont="1" applyBorder="1" applyAlignment="1">
      <alignment horizontal="left" vertical="center"/>
    </xf>
    <xf numFmtId="0" fontId="54" fillId="0" borderId="22" xfId="2" applyFont="1" applyBorder="1" applyAlignment="1">
      <alignment vertical="center" wrapText="1"/>
    </xf>
    <xf numFmtId="0" fontId="55" fillId="0" borderId="22" xfId="2" applyFont="1" applyBorder="1" applyAlignment="1">
      <alignment horizontal="left" vertical="center" wrapText="1"/>
    </xf>
    <xf numFmtId="0" fontId="52" fillId="0" borderId="22" xfId="2" applyFont="1" applyBorder="1" applyAlignment="1">
      <alignment horizontal="left" vertical="center" wrapText="1"/>
    </xf>
    <xf numFmtId="0" fontId="52" fillId="10" borderId="22" xfId="2" applyFont="1" applyFill="1" applyBorder="1" applyAlignment="1">
      <alignment horizontal="center" vertical="center" wrapText="1"/>
    </xf>
    <xf numFmtId="0" fontId="58" fillId="0" borderId="0" xfId="2" applyFont="1" applyAlignment="1">
      <alignment vertical="center" wrapText="1"/>
    </xf>
    <xf numFmtId="0" fontId="48" fillId="13" borderId="29" xfId="2" applyFont="1" applyFill="1" applyBorder="1" applyAlignment="1">
      <alignment horizontal="center" wrapText="1"/>
    </xf>
    <xf numFmtId="0" fontId="52" fillId="13" borderId="22" xfId="2" applyFont="1" applyFill="1" applyBorder="1" applyAlignment="1">
      <alignment horizontal="center" wrapText="1"/>
    </xf>
    <xf numFmtId="0" fontId="35" fillId="0" borderId="34" xfId="2" applyFont="1" applyBorder="1" applyAlignment="1">
      <alignment vertical="top" wrapText="1"/>
    </xf>
    <xf numFmtId="0" fontId="26" fillId="0" borderId="35" xfId="2" applyFont="1" applyBorder="1" applyAlignment="1">
      <alignment horizontal="center" vertical="top" wrapText="1"/>
    </xf>
    <xf numFmtId="9" fontId="26" fillId="0" borderId="35" xfId="3" applyFont="1" applyBorder="1" applyAlignment="1">
      <alignment horizontal="center" vertical="top" wrapText="1"/>
    </xf>
    <xf numFmtId="0" fontId="52" fillId="0" borderId="22" xfId="2" applyFont="1" applyBorder="1" applyAlignment="1">
      <alignment horizontal="center" vertical="top" wrapText="1"/>
    </xf>
    <xf numFmtId="0" fontId="35" fillId="0" borderId="36" xfId="2" applyFont="1" applyBorder="1" applyAlignment="1">
      <alignment vertical="top" wrapText="1"/>
    </xf>
    <xf numFmtId="0" fontId="26" fillId="0" borderId="37" xfId="2" applyFont="1" applyBorder="1" applyAlignment="1">
      <alignment horizontal="center" vertical="top" wrapText="1"/>
    </xf>
    <xf numFmtId="9" fontId="26" fillId="0" borderId="37" xfId="3" applyFont="1" applyBorder="1" applyAlignment="1">
      <alignment horizontal="center" vertical="top" wrapText="1"/>
    </xf>
    <xf numFmtId="0" fontId="35" fillId="0" borderId="37" xfId="2" applyFont="1" applyBorder="1" applyAlignment="1">
      <alignment horizontal="center" vertical="top" wrapText="1"/>
    </xf>
    <xf numFmtId="0" fontId="59" fillId="0" borderId="0" xfId="2" applyFont="1" applyAlignment="1">
      <alignment vertical="center"/>
    </xf>
    <xf numFmtId="0" fontId="52" fillId="0" borderId="0" xfId="2" applyFont="1"/>
    <xf numFmtId="0" fontId="59" fillId="0" borderId="0" xfId="2" applyFont="1" applyAlignment="1">
      <alignment vertical="top"/>
    </xf>
    <xf numFmtId="0" fontId="52" fillId="0" borderId="0" xfId="2" applyFont="1" applyAlignment="1">
      <alignment vertical="top"/>
    </xf>
    <xf numFmtId="0" fontId="44" fillId="0" borderId="0" xfId="2" applyFont="1" applyAlignment="1">
      <alignment vertical="top"/>
    </xf>
    <xf numFmtId="0" fontId="60" fillId="0" borderId="0" xfId="2" applyFont="1" applyAlignment="1">
      <alignment vertical="top"/>
    </xf>
    <xf numFmtId="0" fontId="44" fillId="11" borderId="0" xfId="2" applyFont="1" applyFill="1"/>
    <xf numFmtId="0" fontId="49" fillId="13" borderId="29" xfId="2" applyFont="1" applyFill="1" applyBorder="1" applyAlignment="1">
      <alignment horizontal="center" wrapText="1"/>
    </xf>
    <xf numFmtId="14" fontId="52" fillId="0" borderId="22" xfId="2" applyNumberFormat="1" applyFont="1" applyBorder="1" applyAlignment="1">
      <alignment horizontal="center" vertical="center" wrapText="1"/>
    </xf>
    <xf numFmtId="0" fontId="52" fillId="0" borderId="22" xfId="2" applyFont="1" applyBorder="1" applyAlignment="1">
      <alignment horizontal="center" vertical="center" wrapText="1"/>
    </xf>
    <xf numFmtId="0" fontId="48" fillId="13" borderId="28" xfId="2" applyFont="1" applyFill="1" applyBorder="1" applyAlignment="1">
      <alignment horizontal="center" wrapText="1"/>
    </xf>
    <xf numFmtId="0" fontId="48" fillId="13" borderId="27" xfId="2" applyFont="1" applyFill="1" applyBorder="1" applyAlignment="1">
      <alignment horizontal="center" wrapText="1"/>
    </xf>
    <xf numFmtId="0" fontId="52" fillId="13" borderId="23" xfId="2" applyFont="1" applyFill="1" applyBorder="1" applyAlignment="1">
      <alignment horizontal="center" wrapText="1"/>
    </xf>
    <xf numFmtId="0" fontId="49" fillId="12" borderId="23" xfId="2" applyFont="1" applyFill="1" applyBorder="1" applyAlignment="1">
      <alignment horizontal="center" wrapText="1"/>
    </xf>
    <xf numFmtId="0" fontId="35" fillId="0" borderId="34" xfId="2" applyFont="1" applyBorder="1" applyAlignment="1">
      <alignment vertical="center" wrapText="1"/>
    </xf>
    <xf numFmtId="0" fontId="31" fillId="0" borderId="35" xfId="2" applyFont="1" applyBorder="1" applyAlignment="1">
      <alignment vertical="center" wrapText="1"/>
    </xf>
    <xf numFmtId="0" fontId="26" fillId="0" borderId="35" xfId="2" applyFont="1" applyBorder="1" applyAlignment="1">
      <alignment horizontal="center" vertical="center" wrapText="1"/>
    </xf>
    <xf numFmtId="3" fontId="37" fillId="0" borderId="29" xfId="2" applyNumberFormat="1" applyFont="1" applyBorder="1" applyAlignment="1">
      <alignment horizontal="center" vertical="top" wrapText="1"/>
    </xf>
    <xf numFmtId="0" fontId="52" fillId="0" borderId="1" xfId="2" applyFont="1" applyBorder="1" applyAlignment="1">
      <alignment horizontal="center" vertical="top" wrapText="1"/>
    </xf>
    <xf numFmtId="0" fontId="26" fillId="0" borderId="1" xfId="2" applyFont="1" applyBorder="1" applyAlignment="1">
      <alignment horizontal="center" vertical="center" wrapText="1"/>
    </xf>
    <xf numFmtId="9" fontId="52" fillId="0" borderId="1" xfId="3" applyFont="1" applyBorder="1" applyAlignment="1">
      <alignment horizontal="center" vertical="top" wrapText="1"/>
    </xf>
    <xf numFmtId="0" fontId="14" fillId="0" borderId="1" xfId="2" applyFont="1" applyBorder="1" applyAlignment="1">
      <alignment horizontal="center" vertical="center" wrapText="1"/>
    </xf>
    <xf numFmtId="9" fontId="52" fillId="0" borderId="22" xfId="3" applyFont="1" applyBorder="1" applyAlignment="1">
      <alignment horizontal="center" vertical="top" wrapText="1"/>
    </xf>
    <xf numFmtId="0" fontId="35" fillId="0" borderId="36" xfId="2" applyFont="1" applyBorder="1" applyAlignment="1">
      <alignment vertical="center" wrapText="1"/>
    </xf>
    <xf numFmtId="0" fontId="29" fillId="0" borderId="37" xfId="2" applyFont="1" applyBorder="1" applyAlignment="1">
      <alignment vertical="center" wrapText="1"/>
    </xf>
    <xf numFmtId="0" fontId="26" fillId="0" borderId="37" xfId="2" applyFont="1" applyBorder="1" applyAlignment="1">
      <alignment horizontal="center" vertical="center" wrapText="1"/>
    </xf>
    <xf numFmtId="0" fontId="52" fillId="0" borderId="29" xfId="2" applyFont="1" applyBorder="1" applyAlignment="1">
      <alignment horizontal="center" vertical="top" wrapText="1"/>
    </xf>
    <xf numFmtId="0" fontId="3" fillId="0" borderId="1" xfId="2" applyFont="1" applyBorder="1" applyAlignment="1">
      <alignment horizontal="center" wrapText="1"/>
    </xf>
    <xf numFmtId="0" fontId="29" fillId="0" borderId="37" xfId="2" applyFont="1" applyBorder="1" applyAlignment="1">
      <alignment horizontal="center" vertical="center" wrapText="1"/>
    </xf>
    <xf numFmtId="0" fontId="37" fillId="0" borderId="32" xfId="2" applyFont="1" applyBorder="1" applyAlignment="1">
      <alignment horizontal="center" vertical="top" wrapText="1"/>
    </xf>
    <xf numFmtId="0" fontId="3" fillId="0" borderId="1" xfId="2" applyFont="1" applyBorder="1" applyAlignment="1">
      <alignment horizontal="center" vertical="center" wrapText="1"/>
    </xf>
    <xf numFmtId="0" fontId="52" fillId="0" borderId="33" xfId="2" applyFont="1" applyBorder="1" applyAlignment="1">
      <alignment horizontal="center" vertical="top" wrapText="1"/>
    </xf>
    <xf numFmtId="0" fontId="61" fillId="0" borderId="0" xfId="2" applyFont="1"/>
    <xf numFmtId="0" fontId="44" fillId="11" borderId="0" xfId="2" applyFont="1" applyFill="1" applyAlignment="1">
      <alignment vertical="top"/>
    </xf>
    <xf numFmtId="0" fontId="61" fillId="11" borderId="0" xfId="2" applyFont="1" applyFill="1"/>
    <xf numFmtId="0" fontId="52" fillId="0" borderId="0" xfId="2" applyFont="1" applyAlignment="1">
      <alignment vertical="top"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48" fillId="14" borderId="29" xfId="2" applyFont="1" applyFill="1" applyBorder="1" applyAlignment="1">
      <alignment horizontal="center" wrapText="1"/>
    </xf>
    <xf numFmtId="0" fontId="57" fillId="0" borderId="27" xfId="2" applyFont="1" applyBorder="1"/>
    <xf numFmtId="164" fontId="49" fillId="0" borderId="0" xfId="2" applyNumberFormat="1" applyFont="1" applyAlignment="1">
      <alignment horizontal="left" wrapText="1"/>
    </xf>
    <xf numFmtId="0" fontId="36" fillId="0" borderId="0" xfId="2"/>
    <xf numFmtId="0" fontId="43" fillId="13" borderId="31" xfId="2" applyFont="1" applyFill="1" applyBorder="1" applyAlignment="1">
      <alignment horizontal="center" wrapText="1"/>
    </xf>
    <xf numFmtId="0" fontId="57" fillId="0" borderId="30" xfId="2" applyFont="1" applyBorder="1"/>
    <xf numFmtId="0" fontId="48" fillId="13" borderId="29" xfId="2" applyFont="1" applyFill="1" applyBorder="1" applyAlignment="1">
      <alignment horizont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cellXfs>
  <cellStyles count="4">
    <cellStyle name="Collegamento ipertestuale" xfId="1" builtinId="8"/>
    <cellStyle name="Normale" xfId="0" builtinId="0"/>
    <cellStyle name="Normale 2" xfId="2" xr:uid="{1C3EF12E-B432-4988-92B0-5786CBB06EC3}"/>
    <cellStyle name="Percentuale 2" xfId="3" xr:uid="{0EDC367C-7A16-4E96-BF13-3EF252B98950}"/>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6</xdr:col>
      <xdr:colOff>279244</xdr:colOff>
      <xdr:row>15</xdr:row>
      <xdr:rowOff>33002</xdr:rowOff>
    </xdr:to>
    <xdr:pic>
      <xdr:nvPicPr>
        <xdr:cNvPr id="2" name="Picture 1">
          <a:extLst>
            <a:ext uri="{FF2B5EF4-FFF2-40B4-BE49-F238E27FC236}">
              <a16:creationId xmlns:a16="http://schemas.microsoft.com/office/drawing/2014/main" id="{320942DC-5D23-456A-B14E-46CA3E65A4C6}"/>
            </a:ext>
          </a:extLst>
        </xdr:cNvPr>
        <xdr:cNvPicPr>
          <a:picLocks noChangeAspect="1"/>
        </xdr:cNvPicPr>
      </xdr:nvPicPr>
      <xdr:blipFill>
        <a:blip xmlns:r="http://schemas.openxmlformats.org/officeDocument/2006/relationships" r:embed="rId1"/>
        <a:stretch>
          <a:fillRect/>
        </a:stretch>
      </xdr:blipFill>
      <xdr:spPr>
        <a:xfrm>
          <a:off x="0" y="1793777"/>
          <a:ext cx="6531430" cy="1509672"/>
        </a:xfrm>
        <a:prstGeom prst="rect">
          <a:avLst/>
        </a:prstGeom>
      </xdr:spPr>
    </xdr:pic>
    <xdr:clientData/>
  </xdr:twoCellAnchor>
  <xdr:twoCellAnchor editAs="oneCell">
    <xdr:from>
      <xdr:col>7</xdr:col>
      <xdr:colOff>766733</xdr:colOff>
      <xdr:row>7</xdr:row>
      <xdr:rowOff>361</xdr:rowOff>
    </xdr:from>
    <xdr:to>
      <xdr:col>14</xdr:col>
      <xdr:colOff>191946</xdr:colOff>
      <xdr:row>14</xdr:row>
      <xdr:rowOff>117683</xdr:rowOff>
    </xdr:to>
    <xdr:pic>
      <xdr:nvPicPr>
        <xdr:cNvPr id="3" name="Picture 2">
          <a:extLst>
            <a:ext uri="{FF2B5EF4-FFF2-40B4-BE49-F238E27FC236}">
              <a16:creationId xmlns:a16="http://schemas.microsoft.com/office/drawing/2014/main" id="{F5C8B51F-567D-A070-F567-52DBDB8BA812}"/>
            </a:ext>
          </a:extLst>
        </xdr:cNvPr>
        <xdr:cNvPicPr>
          <a:picLocks noChangeAspect="1"/>
        </xdr:cNvPicPr>
      </xdr:nvPicPr>
      <xdr:blipFill>
        <a:blip xmlns:r="http://schemas.openxmlformats.org/officeDocument/2006/relationships" r:embed="rId2"/>
        <a:stretch>
          <a:fillRect/>
        </a:stretch>
      </xdr:blipFill>
      <xdr:spPr>
        <a:xfrm>
          <a:off x="8069628" y="1794138"/>
          <a:ext cx="5502281" cy="140940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iara Altobelli" id="{8B80DD82-C831-4A22-AE0F-E1966FDDE60C}" userId="S::caltobelli@ogs.it::78255d9f-741a-4c1e-a344-b545b8d25bc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9" dT="2024-07-12T08:52:47.57" personId="{8B80DD82-C831-4A22-AE0F-E1966FDDE60C}" id="{37134A47-9709-44BC-B4B4-1462D031FC30}">
    <text>I found these entries in the Products Catalogue. Do you think some of them might be mentioned somewhere in this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geoserver.hcmr.gr/geoserver/EMODNET_SHARED/wms?SERVICE=WMS&amp;REQUEST=GetCapabilities&amp;VERSION=1.3.0" TargetMode="External"/><Relationship Id="rId13" Type="http://schemas.openxmlformats.org/officeDocument/2006/relationships/hyperlink" Target="http://opendap.oceanbrowser.net/thredds/catalog/data/emodnet-domains/catalog.html" TargetMode="External"/><Relationship Id="rId3" Type="http://schemas.openxmlformats.org/officeDocument/2006/relationships/hyperlink" Target="https://geo-service.maris.nl/emodnet_chemistry/wfs?SERVICE=WFS&amp;REQUEST=GetCapabilities&amp;VERSION=2.0.0" TargetMode="External"/><Relationship Id="rId7" Type="http://schemas.openxmlformats.org/officeDocument/2006/relationships/hyperlink" Target="https://sextant.ifremer.fr/services/wms/emodnet_chemistry2?SERVICE=WMS&amp;REQUEST=GetCapabilities&amp;VERSION=1.3.0" TargetMode="External"/><Relationship Id="rId12" Type="http://schemas.openxmlformats.org/officeDocument/2006/relationships/hyperlink" Target="https://sextant.ifremer.fr/services/wfs/emodnet_chemistry2" TargetMode="External"/><Relationship Id="rId17" Type="http://schemas.microsoft.com/office/2017/10/relationships/threadedComment" Target="../threadedComments/threadedComment1.xml"/><Relationship Id="rId2" Type="http://schemas.openxmlformats.org/officeDocument/2006/relationships/hyperlink" Target="https://sextant.ifremer.fr/geonetwork/srv/eng/csw-EMODNET_Chemistry?service=CSW&amp;request=GetCapabilities&amp;VERSION=2.0.2" TargetMode="External"/><Relationship Id="rId16" Type="http://schemas.openxmlformats.org/officeDocument/2006/relationships/comments" Target="../comments1.xml"/><Relationship Id="rId1" Type="http://schemas.openxmlformats.org/officeDocument/2006/relationships/hyperlink" Target="https://geo-service.maris.nl/emodnet_chemistry/wms?SERVICE=WMS&amp;REQUEST=GetCapabilities&amp;VERSION=1.3.0" TargetMode="External"/><Relationship Id="rId6" Type="http://schemas.openxmlformats.org/officeDocument/2006/relationships/hyperlink" Target="https://ec.oceanbrowser.net/emodnet-projects/Python/web/wms?basedir=Phase-3/Combined" TargetMode="External"/><Relationship Id="rId11" Type="http://schemas.openxmlformats.org/officeDocument/2006/relationships/hyperlink" Target="https://ec.oceanbrowser.net/emodnet/Python/web/wms?SERVICE=WMS&amp;REQUEST=GetCapabilities&amp;VERSION=1.3.0" TargetMode="External"/><Relationship Id="rId5" Type="http://schemas.openxmlformats.org/officeDocument/2006/relationships/hyperlink" Target="https://geo-service.maris.nl/emodnet_chemistry_p36/wfs?SERVICE=WFS&amp;REQUEST=GetCapabilities&amp;VERSION=2.0.0" TargetMode="External"/><Relationship Id="rId15" Type="http://schemas.openxmlformats.org/officeDocument/2006/relationships/vmlDrawing" Target="../drawings/vmlDrawing1.vml"/><Relationship Id="rId10" Type="http://schemas.openxmlformats.org/officeDocument/2006/relationships/hyperlink" Target="https://nodc.ogs.it/geoserver/Contaminants/wms" TargetMode="External"/><Relationship Id="rId4" Type="http://schemas.openxmlformats.org/officeDocument/2006/relationships/hyperlink" Target="https://geo-service.maris.nl/emodnet_chemistry_p36/wms?SERVICE=WMS&amp;REQUEST=GetCapabilities&amp;VERSION=1.3.0" TargetMode="External"/><Relationship Id="rId9" Type="http://schemas.openxmlformats.org/officeDocument/2006/relationships/hyperlink" Target="https://geoserver.hcmr.gr/geoserver/EMODNET_SHARED/wfs?SERVICE=WFS&amp;REQUEST=GetCapabilities&amp;VERSION=2.0.0"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emodnet.ec.europa.eu/en/chemis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H12"/>
  <sheetViews>
    <sheetView zoomScaleNormal="100" workbookViewId="0">
      <selection activeCell="D20" sqref="D20"/>
    </sheetView>
  </sheetViews>
  <sheetFormatPr defaultColWidth="8.7109375" defaultRowHeight="12" x14ac:dyDescent="0.2"/>
  <cols>
    <col min="1" max="1" width="14" style="67" bestFit="1" customWidth="1"/>
    <col min="2" max="2" width="36.42578125" style="67" customWidth="1"/>
    <col min="3" max="4" width="8.7109375" style="67"/>
    <col min="5" max="5" width="13.42578125" style="67" customWidth="1"/>
    <col min="6" max="6" width="27.42578125" style="67" customWidth="1"/>
    <col min="7" max="7" width="22.85546875" style="67" customWidth="1"/>
    <col min="8" max="8" width="14.5703125" style="67" bestFit="1" customWidth="1"/>
    <col min="9" max="16384" width="8.7109375" style="67"/>
  </cols>
  <sheetData>
    <row r="1" spans="1:8" s="61" customFormat="1" ht="24" x14ac:dyDescent="0.25">
      <c r="A1" s="59" t="s">
        <v>0</v>
      </c>
      <c r="B1" s="59" t="s">
        <v>1</v>
      </c>
      <c r="C1" s="35"/>
      <c r="D1" s="35"/>
      <c r="E1" s="60" t="s">
        <v>10</v>
      </c>
      <c r="F1" s="60" t="s">
        <v>11</v>
      </c>
      <c r="G1" s="60" t="s">
        <v>12</v>
      </c>
      <c r="H1" s="60" t="s">
        <v>121</v>
      </c>
    </row>
    <row r="2" spans="1:8" s="61" customFormat="1" ht="38.450000000000003" customHeight="1" x14ac:dyDescent="0.25">
      <c r="A2" s="62" t="s">
        <v>2</v>
      </c>
      <c r="B2" s="63" t="s">
        <v>2</v>
      </c>
      <c r="C2" s="35"/>
      <c r="D2" s="35"/>
      <c r="E2" s="64" t="s">
        <v>2</v>
      </c>
      <c r="F2" s="63" t="s">
        <v>13</v>
      </c>
      <c r="G2" s="63" t="s">
        <v>14</v>
      </c>
      <c r="H2" s="63" t="s">
        <v>15</v>
      </c>
    </row>
    <row r="3" spans="1:8" s="61" customFormat="1" ht="48" x14ac:dyDescent="0.25">
      <c r="A3" s="62" t="s">
        <v>3</v>
      </c>
      <c r="B3" s="63" t="s">
        <v>30</v>
      </c>
      <c r="C3" s="35"/>
      <c r="D3" s="35"/>
      <c r="E3" s="64" t="s">
        <v>3</v>
      </c>
      <c r="F3" s="63" t="s">
        <v>16</v>
      </c>
      <c r="G3" s="63" t="s">
        <v>14</v>
      </c>
      <c r="H3" s="63" t="s">
        <v>17</v>
      </c>
    </row>
    <row r="4" spans="1:8" s="61" customFormat="1" ht="144" x14ac:dyDescent="0.25">
      <c r="A4" s="62" t="s">
        <v>4</v>
      </c>
      <c r="B4" s="63" t="s">
        <v>120</v>
      </c>
      <c r="C4" s="35"/>
      <c r="D4" s="35"/>
      <c r="E4" s="64" t="s">
        <v>4</v>
      </c>
      <c r="F4" s="63" t="s">
        <v>18</v>
      </c>
      <c r="G4" s="63" t="s">
        <v>14</v>
      </c>
      <c r="H4" s="63" t="s">
        <v>17</v>
      </c>
    </row>
    <row r="5" spans="1:8" s="61" customFormat="1" ht="84" x14ac:dyDescent="0.25">
      <c r="A5" s="62" t="s">
        <v>5</v>
      </c>
      <c r="B5" s="63" t="s">
        <v>6</v>
      </c>
      <c r="C5" s="35"/>
      <c r="D5" s="35"/>
      <c r="E5" s="64" t="s">
        <v>5</v>
      </c>
      <c r="F5" s="63" t="s">
        <v>122</v>
      </c>
      <c r="G5" s="63" t="s">
        <v>19</v>
      </c>
      <c r="H5" s="63" t="s">
        <v>20</v>
      </c>
    </row>
    <row r="6" spans="1:8" s="61" customFormat="1" ht="60" x14ac:dyDescent="0.25">
      <c r="A6" s="62" t="s">
        <v>7</v>
      </c>
      <c r="B6" s="63" t="s">
        <v>271</v>
      </c>
      <c r="C6" s="35"/>
      <c r="D6" s="35"/>
      <c r="E6" s="64" t="s">
        <v>7</v>
      </c>
      <c r="F6" s="63" t="s">
        <v>13</v>
      </c>
      <c r="G6" s="63" t="s">
        <v>21</v>
      </c>
      <c r="H6" s="63" t="s">
        <v>15</v>
      </c>
    </row>
    <row r="7" spans="1:8" s="61" customFormat="1" ht="72" x14ac:dyDescent="0.25">
      <c r="A7" s="62" t="s">
        <v>8</v>
      </c>
      <c r="B7" s="63" t="s">
        <v>118</v>
      </c>
      <c r="C7" s="35"/>
      <c r="D7" s="35"/>
      <c r="E7" s="64" t="s">
        <v>8</v>
      </c>
      <c r="F7" s="63" t="s">
        <v>123</v>
      </c>
      <c r="G7" s="63" t="s">
        <v>28</v>
      </c>
      <c r="H7" s="63" t="s">
        <v>29</v>
      </c>
    </row>
    <row r="8" spans="1:8" s="61" customFormat="1" ht="120" x14ac:dyDescent="0.25">
      <c r="A8" s="62" t="s">
        <v>9</v>
      </c>
      <c r="B8" s="63" t="s">
        <v>119</v>
      </c>
      <c r="C8" s="35"/>
      <c r="D8" s="35"/>
      <c r="E8" s="209" t="s">
        <v>9</v>
      </c>
      <c r="F8" s="65" t="s">
        <v>127</v>
      </c>
      <c r="G8" s="210" t="s">
        <v>14</v>
      </c>
      <c r="H8" s="65" t="s">
        <v>124</v>
      </c>
    </row>
    <row r="9" spans="1:8" s="61" customFormat="1" ht="48" x14ac:dyDescent="0.25">
      <c r="A9" s="35"/>
      <c r="B9" s="35"/>
      <c r="C9" s="35"/>
      <c r="D9" s="35"/>
      <c r="E9" s="209"/>
      <c r="F9" s="65" t="s">
        <v>125</v>
      </c>
      <c r="G9" s="210"/>
      <c r="H9" s="66" t="s">
        <v>126</v>
      </c>
    </row>
    <row r="10" spans="1:8" s="61" customFormat="1" x14ac:dyDescent="0.2">
      <c r="A10" s="35"/>
      <c r="B10" s="35"/>
      <c r="C10" s="35"/>
      <c r="D10" s="35"/>
      <c r="E10" s="35" t="s">
        <v>24</v>
      </c>
      <c r="F10" s="24"/>
      <c r="G10" s="24"/>
      <c r="H10" s="24"/>
    </row>
    <row r="11" spans="1:8" s="61" customFormat="1" x14ac:dyDescent="0.2">
      <c r="A11" s="35"/>
      <c r="B11" s="35"/>
      <c r="C11" s="35"/>
      <c r="D11" s="35"/>
      <c r="E11" s="35" t="s">
        <v>128</v>
      </c>
      <c r="F11" s="24"/>
      <c r="G11" s="24"/>
      <c r="H11" s="24"/>
    </row>
    <row r="12" spans="1:8" x14ac:dyDescent="0.2">
      <c r="A12" s="24"/>
      <c r="B12" s="24"/>
      <c r="C12" s="24"/>
      <c r="D12" s="24"/>
      <c r="E12" s="24"/>
      <c r="F12" s="24"/>
      <c r="G12" s="24"/>
      <c r="H12" s="24"/>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7"/>
  <sheetViews>
    <sheetView tabSelected="1" workbookViewId="0">
      <selection activeCell="B21" sqref="B21"/>
    </sheetView>
  </sheetViews>
  <sheetFormatPr defaultColWidth="8.85546875" defaultRowHeight="15" x14ac:dyDescent="0.25"/>
  <cols>
    <col min="1" max="1" width="48.42578125" customWidth="1"/>
    <col min="2" max="2" width="99.7109375" customWidth="1"/>
  </cols>
  <sheetData>
    <row r="1" spans="1:2" ht="16.5" thickBot="1" x14ac:dyDescent="0.3">
      <c r="A1" s="211" t="s">
        <v>48</v>
      </c>
      <c r="B1" s="212"/>
    </row>
    <row r="2" spans="1:2" ht="15.75" thickBot="1" x14ac:dyDescent="0.3">
      <c r="A2" s="57" t="s">
        <v>49</v>
      </c>
      <c r="B2" s="58" t="s">
        <v>50</v>
      </c>
    </row>
    <row r="3" spans="1:2" ht="45" customHeight="1" x14ac:dyDescent="0.25">
      <c r="A3" s="85" t="s">
        <v>80</v>
      </c>
      <c r="B3" s="86"/>
    </row>
    <row r="4" spans="1:2" ht="22.5" customHeight="1" x14ac:dyDescent="0.25">
      <c r="A4" s="87" t="str">
        <f>'1(Data)'!A63</f>
        <v>1A) Volume and coverage of available data</v>
      </c>
      <c r="B4" s="87" t="str">
        <f>'1(Data)'!B63</f>
        <v xml:space="preserve">Several new data sets have been entered. Also several data sets were de-activated because of identified errors. Most of these will be repopulated after correction. </v>
      </c>
    </row>
    <row r="5" spans="1:2" s="3" customFormat="1" ht="35.85" customHeight="1" x14ac:dyDescent="0.25">
      <c r="A5" s="131" t="s">
        <v>139</v>
      </c>
      <c r="B5" s="87" t="str">
        <f>'1(Data)'!B64</f>
        <v>The data coverage is very good for all European seas and there is a limited increase for most regions</v>
      </c>
    </row>
    <row r="6" spans="1:2" ht="30.6" customHeight="1" thickBot="1" x14ac:dyDescent="0.3">
      <c r="A6" s="88" t="str">
        <f>'1(Data)'!A65</f>
        <v>1B) Usage of data in this quarter</v>
      </c>
      <c r="B6" s="88" t="str">
        <f>'1(Data)'!B65</f>
        <v xml:space="preserve">The number of CDI downloads is slightly higher (+13%) than in the previous quarter. </v>
      </c>
    </row>
    <row r="7" spans="1:2" ht="26.25" thickBot="1" x14ac:dyDescent="0.3">
      <c r="A7" s="89" t="s">
        <v>81</v>
      </c>
      <c r="B7" s="90"/>
    </row>
    <row r="8" spans="1:2" ht="51.75" thickBot="1" x14ac:dyDescent="0.3">
      <c r="A8" s="90" t="s">
        <v>269</v>
      </c>
      <c r="B8" s="90" t="s">
        <v>390</v>
      </c>
    </row>
    <row r="9" spans="1:2" ht="51.75" thickBot="1" x14ac:dyDescent="0.3">
      <c r="A9" s="90" t="s">
        <v>270</v>
      </c>
      <c r="B9" s="90" t="s">
        <v>395</v>
      </c>
    </row>
    <row r="10" spans="1:2" ht="30.6" customHeight="1" thickBot="1" x14ac:dyDescent="0.3">
      <c r="A10" s="91" t="str">
        <f>'3(Data providers)'!A40</f>
        <v>3) Organisations supplying/ approached to supply data and data products</v>
      </c>
      <c r="B10" s="90" t="str">
        <f>'3(Data providers)'!B40</f>
        <v>New data have been supplied by 19 regular data providers. In some cases, data were deprecated because of identified errors.</v>
      </c>
    </row>
    <row r="11" spans="1:2" ht="21.6" customHeight="1" thickBot="1" x14ac:dyDescent="0.3">
      <c r="A11" s="92" t="str">
        <f>'4(Web services)'!A25</f>
        <v>4) Online 'Web' interfaces to access or view data</v>
      </c>
      <c r="B11" s="92" t="str">
        <f>'4(Web services)'!B25</f>
        <v xml:space="preserve">Updates for contaminants maps </v>
      </c>
    </row>
    <row r="12" spans="1:2" ht="44.85" customHeight="1" thickBot="1" x14ac:dyDescent="0.3">
      <c r="A12" s="93" t="str">
        <f>'5(Web traffic)'!A6</f>
        <v>5.1) Daily number of page views of EMODnet Thematic entry page</v>
      </c>
      <c r="B12" s="93" t="str">
        <f>'5(Web traffic)'!B6</f>
        <v>The Chemistry section is visited every day with a maximum of 30 visitors per day. In this respect there is not much difference between the current and previous quarter.</v>
      </c>
    </row>
    <row r="13" spans="1:2" ht="38.85" customHeight="1" thickBot="1" x14ac:dyDescent="0.3">
      <c r="A13" s="94" t="str">
        <f>'5(Web traffic)'!A27</f>
        <v>5.2) Quarterly total number of visitors, page views, unique page views and percentage of returning visitors</v>
      </c>
      <c r="B13" s="94" t="str">
        <f>'5(Web traffic)'!B27</f>
        <v xml:space="preserve">The numbers in the last quarter are almost the same but somewhat higher as in the previous quarter, so quite steady. These numbers only concern the static narrative section, while it would be interesting to know how many maps and products are viewed and downloaded from the CP central services for chemistry. </v>
      </c>
    </row>
    <row r="14" spans="1:2" x14ac:dyDescent="0.25">
      <c r="A14" s="28"/>
    </row>
    <row r="15" spans="1:2" x14ac:dyDescent="0.25">
      <c r="A15" s="28"/>
    </row>
    <row r="16" spans="1:2" x14ac:dyDescent="0.25">
      <c r="A16" s="28"/>
    </row>
    <row r="17" spans="1:1" x14ac:dyDescent="0.25">
      <c r="A17" s="28"/>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65"/>
  <sheetViews>
    <sheetView zoomScaleNormal="100" workbookViewId="0">
      <selection activeCell="G9" sqref="G9"/>
    </sheetView>
  </sheetViews>
  <sheetFormatPr defaultColWidth="9.140625" defaultRowHeight="15" x14ac:dyDescent="0.25"/>
  <cols>
    <col min="1" max="1" width="15.85546875" style="46" customWidth="1"/>
    <col min="2" max="2" width="16.5703125" style="46" customWidth="1"/>
    <col min="3" max="3" width="14.42578125" style="46" customWidth="1"/>
    <col min="4" max="4" width="16.5703125" style="46" customWidth="1"/>
    <col min="5" max="5" width="17.85546875" style="46" customWidth="1"/>
    <col min="6" max="6" width="16.140625" style="46" customWidth="1"/>
    <col min="7" max="7" width="14.85546875" style="46" customWidth="1"/>
    <col min="8" max="8" width="15" style="46" customWidth="1"/>
    <col min="9" max="9" width="16.42578125" style="46" customWidth="1"/>
    <col min="10" max="10" width="13" style="46" customWidth="1"/>
    <col min="11" max="11" width="18.85546875" style="46" customWidth="1"/>
    <col min="12" max="13" width="14.140625" style="46" customWidth="1"/>
    <col min="14" max="14" width="15.140625" style="46" customWidth="1"/>
    <col min="15" max="16" width="16.140625" style="46" customWidth="1"/>
    <col min="17" max="17" width="16.5703125" style="46" customWidth="1"/>
    <col min="18" max="18" width="20" style="46" customWidth="1"/>
    <col min="19" max="19" width="12.140625" style="46" bestFit="1" customWidth="1"/>
    <col min="20" max="20" width="9.140625" style="46"/>
    <col min="21" max="21" width="10.140625" style="46" customWidth="1"/>
    <col min="22" max="22" width="12" style="46" customWidth="1"/>
    <col min="23" max="16384" width="9.140625" style="46"/>
  </cols>
  <sheetData>
    <row r="1" spans="1:17" ht="15.75" x14ac:dyDescent="0.25">
      <c r="A1" s="50" t="s">
        <v>72</v>
      </c>
    </row>
    <row r="2" spans="1:17" s="3" customFormat="1" x14ac:dyDescent="0.25">
      <c r="A2" s="5" t="s">
        <v>62</v>
      </c>
    </row>
    <row r="3" spans="1:17" s="2" customFormat="1" x14ac:dyDescent="0.25">
      <c r="A3" s="5" t="s">
        <v>61</v>
      </c>
    </row>
    <row r="4" spans="1:17" s="39" customFormat="1" x14ac:dyDescent="0.25">
      <c r="A4" s="6" t="s">
        <v>73</v>
      </c>
    </row>
    <row r="5" spans="1:17" ht="32.25" customHeight="1" x14ac:dyDescent="0.2">
      <c r="A5" s="14" t="s">
        <v>25</v>
      </c>
      <c r="B5" s="14" t="s">
        <v>26</v>
      </c>
      <c r="C5" s="14" t="s">
        <v>35</v>
      </c>
      <c r="H5" s="51"/>
      <c r="I5" s="51"/>
      <c r="J5" s="51"/>
      <c r="K5" s="51"/>
      <c r="L5" s="51"/>
      <c r="M5" s="51"/>
      <c r="N5" s="51"/>
      <c r="O5" s="51"/>
      <c r="P5" s="51"/>
      <c r="Q5" s="51"/>
    </row>
    <row r="6" spans="1:17" ht="18" customHeight="1" x14ac:dyDescent="0.25">
      <c r="A6" s="41" t="s">
        <v>287</v>
      </c>
      <c r="B6" s="41" t="s">
        <v>7</v>
      </c>
      <c r="C6" s="41" t="s">
        <v>187</v>
      </c>
      <c r="E6" s="51"/>
      <c r="F6" s="51"/>
      <c r="G6" s="51"/>
      <c r="H6" s="51"/>
      <c r="I6" s="51"/>
      <c r="J6" s="51"/>
      <c r="K6" s="51"/>
      <c r="L6" s="51"/>
      <c r="M6" s="51"/>
      <c r="N6" s="51"/>
      <c r="O6" s="51"/>
      <c r="P6" s="51"/>
      <c r="Q6" s="51"/>
    </row>
    <row r="8" spans="1:17" ht="51" x14ac:dyDescent="0.2">
      <c r="A8" s="19" t="s">
        <v>157</v>
      </c>
      <c r="B8" s="40" t="s">
        <v>165</v>
      </c>
      <c r="C8" s="40" t="s">
        <v>101</v>
      </c>
      <c r="D8" s="40" t="s">
        <v>166</v>
      </c>
      <c r="E8" s="40" t="s">
        <v>167</v>
      </c>
    </row>
    <row r="9" spans="1:17" ht="105" x14ac:dyDescent="0.25">
      <c r="A9" s="42" t="s">
        <v>7</v>
      </c>
      <c r="B9" s="95">
        <v>1297538</v>
      </c>
      <c r="C9" s="95">
        <v>1296006</v>
      </c>
      <c r="D9" s="95">
        <f>ROUND((100*(B9-C9)/C9),2)</f>
        <v>0.12</v>
      </c>
      <c r="E9" s="96" t="s">
        <v>188</v>
      </c>
    </row>
    <row r="10" spans="1:17" x14ac:dyDescent="0.25">
      <c r="A10" s="42"/>
      <c r="B10" s="52"/>
      <c r="C10" s="52"/>
      <c r="D10" s="52"/>
      <c r="E10" s="52"/>
    </row>
    <row r="11" spans="1:17" x14ac:dyDescent="0.25">
      <c r="A11" s="42"/>
      <c r="B11" s="52"/>
      <c r="C11" s="52"/>
      <c r="D11" s="52"/>
      <c r="E11" s="52"/>
    </row>
    <row r="12" spans="1:17" x14ac:dyDescent="0.25">
      <c r="A12" s="42"/>
      <c r="B12" s="52"/>
      <c r="C12" s="52"/>
      <c r="D12" s="52"/>
      <c r="E12" s="52"/>
    </row>
    <row r="13" spans="1:17" x14ac:dyDescent="0.25">
      <c r="A13" s="42"/>
      <c r="B13" s="52"/>
      <c r="C13" s="52"/>
      <c r="D13" s="52"/>
      <c r="E13" s="52"/>
    </row>
    <row r="14" spans="1:17" x14ac:dyDescent="0.25">
      <c r="A14" s="42"/>
      <c r="B14" s="52"/>
      <c r="C14" s="52"/>
      <c r="D14" s="52"/>
      <c r="E14" s="52"/>
    </row>
    <row r="15" spans="1:17" x14ac:dyDescent="0.25">
      <c r="A15" s="42"/>
      <c r="B15" s="52"/>
      <c r="C15" s="52"/>
      <c r="D15" s="52"/>
      <c r="E15" s="52"/>
    </row>
    <row r="16" spans="1:17" x14ac:dyDescent="0.25">
      <c r="A16" s="42"/>
      <c r="B16" s="52"/>
      <c r="C16" s="52"/>
      <c r="D16" s="52"/>
      <c r="E16" s="52"/>
    </row>
    <row r="17" spans="1:19" s="3" customFormat="1" x14ac:dyDescent="0.25"/>
    <row r="18" spans="1:19" s="3" customFormat="1" ht="15.75" x14ac:dyDescent="0.25">
      <c r="A18" s="14" t="s">
        <v>129</v>
      </c>
      <c r="B18" s="213" t="s">
        <v>158</v>
      </c>
      <c r="C18" s="214"/>
      <c r="D18" s="214"/>
      <c r="E18" s="214"/>
      <c r="F18" s="214"/>
      <c r="G18" s="214"/>
      <c r="H18" s="214"/>
      <c r="I18" s="214"/>
      <c r="J18" s="214"/>
      <c r="K18" s="214"/>
      <c r="L18" s="214"/>
      <c r="M18" s="214"/>
      <c r="N18" s="214"/>
      <c r="O18" s="214"/>
      <c r="P18" s="214"/>
      <c r="Q18" s="214"/>
      <c r="R18" s="214"/>
      <c r="S18" s="214"/>
    </row>
    <row r="19" spans="1:19" s="3" customFormat="1" ht="93.6" customHeight="1" x14ac:dyDescent="0.25">
      <c r="A19" s="41" t="s">
        <v>189</v>
      </c>
      <c r="B19" s="217" t="s">
        <v>136</v>
      </c>
      <c r="C19" s="219"/>
      <c r="D19" s="215" t="s">
        <v>131</v>
      </c>
      <c r="E19" s="216"/>
      <c r="F19" s="217" t="s">
        <v>112</v>
      </c>
      <c r="G19" s="219"/>
      <c r="H19" s="217" t="s">
        <v>113</v>
      </c>
      <c r="I19" s="219"/>
      <c r="J19" s="217" t="s">
        <v>115</v>
      </c>
      <c r="K19" s="219"/>
      <c r="L19" s="217" t="s">
        <v>114</v>
      </c>
      <c r="M19" s="219"/>
      <c r="N19" s="215" t="s">
        <v>116</v>
      </c>
      <c r="O19" s="216"/>
      <c r="P19" s="215" t="s">
        <v>137</v>
      </c>
      <c r="Q19" s="216"/>
      <c r="R19" s="215" t="s">
        <v>117</v>
      </c>
      <c r="S19" s="216"/>
    </row>
    <row r="20" spans="1:19" s="3" customFormat="1" ht="64.5" x14ac:dyDescent="0.25">
      <c r="A20" s="19" t="s">
        <v>157</v>
      </c>
      <c r="B20" s="20" t="s">
        <v>132</v>
      </c>
      <c r="C20" s="20" t="s">
        <v>138</v>
      </c>
      <c r="D20" s="20" t="s">
        <v>132</v>
      </c>
      <c r="E20" s="20" t="s">
        <v>138</v>
      </c>
      <c r="F20" s="20" t="s">
        <v>132</v>
      </c>
      <c r="G20" s="20" t="s">
        <v>138</v>
      </c>
      <c r="H20" s="20" t="s">
        <v>132</v>
      </c>
      <c r="I20" s="20" t="s">
        <v>138</v>
      </c>
      <c r="J20" s="20" t="s">
        <v>132</v>
      </c>
      <c r="K20" s="20" t="s">
        <v>138</v>
      </c>
      <c r="L20" s="20" t="s">
        <v>132</v>
      </c>
      <c r="M20" s="20" t="s">
        <v>138</v>
      </c>
      <c r="N20" s="20" t="s">
        <v>132</v>
      </c>
      <c r="O20" s="20" t="s">
        <v>138</v>
      </c>
      <c r="P20" s="20" t="s">
        <v>132</v>
      </c>
      <c r="Q20" s="20" t="s">
        <v>138</v>
      </c>
      <c r="R20" s="20" t="s">
        <v>132</v>
      </c>
      <c r="S20" s="20" t="s">
        <v>138</v>
      </c>
    </row>
    <row r="21" spans="1:19" s="3" customFormat="1" x14ac:dyDescent="0.25">
      <c r="A21" s="97" t="s">
        <v>190</v>
      </c>
      <c r="B21">
        <v>25000</v>
      </c>
      <c r="C21">
        <v>873</v>
      </c>
      <c r="D21">
        <v>5201</v>
      </c>
      <c r="E21">
        <v>169</v>
      </c>
      <c r="F21">
        <v>37165</v>
      </c>
      <c r="G21">
        <v>154</v>
      </c>
      <c r="H21">
        <v>43156</v>
      </c>
      <c r="I21">
        <v>61</v>
      </c>
      <c r="J21">
        <v>43630</v>
      </c>
      <c r="K21">
        <v>-55</v>
      </c>
      <c r="L21">
        <v>30627</v>
      </c>
      <c r="M21">
        <v>132</v>
      </c>
      <c r="N21">
        <v>9191</v>
      </c>
      <c r="O21">
        <v>0</v>
      </c>
      <c r="P21">
        <v>19</v>
      </c>
      <c r="Q21">
        <v>0</v>
      </c>
      <c r="R21">
        <v>16689</v>
      </c>
      <c r="S21">
        <v>375</v>
      </c>
    </row>
    <row r="22" spans="1:19" s="3" customFormat="1" x14ac:dyDescent="0.25">
      <c r="A22" s="97" t="s">
        <v>191</v>
      </c>
      <c r="B22">
        <v>1233</v>
      </c>
      <c r="C22">
        <v>0</v>
      </c>
      <c r="D22">
        <v>0</v>
      </c>
      <c r="E22">
        <v>0</v>
      </c>
      <c r="F22">
        <v>545</v>
      </c>
      <c r="G22">
        <v>3</v>
      </c>
      <c r="H22">
        <v>80</v>
      </c>
      <c r="I22">
        <v>0</v>
      </c>
      <c r="J22">
        <v>2391</v>
      </c>
      <c r="K22">
        <v>94</v>
      </c>
      <c r="L22">
        <v>2691</v>
      </c>
      <c r="M22">
        <v>0</v>
      </c>
      <c r="N22">
        <v>0</v>
      </c>
      <c r="O22">
        <v>0</v>
      </c>
      <c r="P22">
        <v>0</v>
      </c>
      <c r="Q22">
        <v>0</v>
      </c>
      <c r="R22">
        <v>1</v>
      </c>
      <c r="S22">
        <v>0</v>
      </c>
    </row>
    <row r="23" spans="1:19" s="3" customFormat="1" x14ac:dyDescent="0.25">
      <c r="A23" s="97" t="s">
        <v>192</v>
      </c>
      <c r="B23">
        <v>66061</v>
      </c>
      <c r="C23">
        <v>771</v>
      </c>
      <c r="D23">
        <v>29327</v>
      </c>
      <c r="E23">
        <v>291</v>
      </c>
      <c r="F23">
        <v>108304</v>
      </c>
      <c r="G23">
        <v>325</v>
      </c>
      <c r="H23">
        <v>6996</v>
      </c>
      <c r="I23">
        <v>46</v>
      </c>
      <c r="J23">
        <v>62984</v>
      </c>
      <c r="K23">
        <v>-179</v>
      </c>
      <c r="L23">
        <v>106742</v>
      </c>
      <c r="M23">
        <v>91</v>
      </c>
      <c r="N23">
        <v>8</v>
      </c>
      <c r="O23">
        <v>0</v>
      </c>
      <c r="P23">
        <v>145</v>
      </c>
      <c r="Q23">
        <v>0</v>
      </c>
      <c r="R23">
        <v>46324</v>
      </c>
      <c r="S23">
        <v>724</v>
      </c>
    </row>
    <row r="24" spans="1:19" s="3" customFormat="1" x14ac:dyDescent="0.25">
      <c r="A24" s="97" t="s">
        <v>193</v>
      </c>
      <c r="B24">
        <v>131139</v>
      </c>
      <c r="C24">
        <v>1798</v>
      </c>
      <c r="D24">
        <v>31985</v>
      </c>
      <c r="E24">
        <v>522</v>
      </c>
      <c r="F24">
        <v>219627</v>
      </c>
      <c r="G24">
        <v>452</v>
      </c>
      <c r="H24">
        <v>61013</v>
      </c>
      <c r="I24">
        <v>194</v>
      </c>
      <c r="J24">
        <v>129050</v>
      </c>
      <c r="K24">
        <v>192</v>
      </c>
      <c r="L24">
        <v>169265</v>
      </c>
      <c r="M24">
        <v>736</v>
      </c>
      <c r="N24">
        <v>9615</v>
      </c>
      <c r="O24">
        <v>0</v>
      </c>
      <c r="P24">
        <v>242</v>
      </c>
      <c r="Q24">
        <v>0</v>
      </c>
      <c r="R24">
        <v>115782</v>
      </c>
      <c r="S24">
        <v>1630</v>
      </c>
    </row>
    <row r="25" spans="1:19" s="3" customFormat="1" x14ac:dyDescent="0.25">
      <c r="A25" s="97" t="s">
        <v>194</v>
      </c>
      <c r="B25">
        <v>108098</v>
      </c>
      <c r="C25">
        <v>1093</v>
      </c>
      <c r="D25">
        <v>38489</v>
      </c>
      <c r="E25">
        <v>222</v>
      </c>
      <c r="F25">
        <v>147798</v>
      </c>
      <c r="G25">
        <v>159</v>
      </c>
      <c r="H25">
        <v>46955</v>
      </c>
      <c r="I25">
        <v>91</v>
      </c>
      <c r="J25">
        <v>61196</v>
      </c>
      <c r="K25">
        <v>-228</v>
      </c>
      <c r="L25">
        <v>142797</v>
      </c>
      <c r="M25">
        <v>87</v>
      </c>
      <c r="N25">
        <v>9619</v>
      </c>
      <c r="O25">
        <v>0</v>
      </c>
      <c r="P25">
        <v>101</v>
      </c>
      <c r="Q25">
        <v>0</v>
      </c>
      <c r="R25">
        <v>42695</v>
      </c>
      <c r="S25">
        <v>367</v>
      </c>
    </row>
    <row r="26" spans="1:19" s="3" customFormat="1" x14ac:dyDescent="0.25">
      <c r="A26" s="97" t="s">
        <v>195</v>
      </c>
      <c r="B26">
        <v>15782</v>
      </c>
      <c r="C26">
        <v>287</v>
      </c>
      <c r="D26">
        <v>330</v>
      </c>
      <c r="E26">
        <v>0</v>
      </c>
      <c r="F26">
        <v>5159</v>
      </c>
      <c r="G26">
        <v>23</v>
      </c>
      <c r="H26">
        <v>6779</v>
      </c>
      <c r="I26">
        <v>8</v>
      </c>
      <c r="J26">
        <v>12823</v>
      </c>
      <c r="K26">
        <v>378</v>
      </c>
      <c r="L26">
        <v>21280</v>
      </c>
      <c r="M26">
        <v>7</v>
      </c>
      <c r="N26">
        <v>0</v>
      </c>
      <c r="O26">
        <v>0</v>
      </c>
      <c r="P26">
        <v>49</v>
      </c>
      <c r="Q26">
        <v>0</v>
      </c>
      <c r="R26">
        <v>2785</v>
      </c>
      <c r="S26">
        <v>1</v>
      </c>
    </row>
    <row r="27" spans="1:19" s="3" customFormat="1" x14ac:dyDescent="0.25">
      <c r="A27" s="97" t="s">
        <v>196</v>
      </c>
      <c r="B27">
        <v>12363</v>
      </c>
      <c r="C27">
        <v>1</v>
      </c>
      <c r="D27">
        <v>1316</v>
      </c>
      <c r="E27">
        <v>0</v>
      </c>
      <c r="F27">
        <v>4038</v>
      </c>
      <c r="G27">
        <v>23</v>
      </c>
      <c r="H27">
        <v>33367</v>
      </c>
      <c r="I27">
        <v>4</v>
      </c>
      <c r="J27">
        <v>9107</v>
      </c>
      <c r="K27">
        <v>386</v>
      </c>
      <c r="L27">
        <v>14104</v>
      </c>
      <c r="M27">
        <v>59</v>
      </c>
      <c r="N27">
        <v>8544</v>
      </c>
      <c r="O27">
        <v>0</v>
      </c>
      <c r="P27">
        <v>18</v>
      </c>
      <c r="Q27">
        <v>0</v>
      </c>
      <c r="R27">
        <v>2218</v>
      </c>
      <c r="S27">
        <v>0</v>
      </c>
    </row>
    <row r="28" spans="1:19" s="3" customFormat="1" x14ac:dyDescent="0.25">
      <c r="A28" s="97" t="s">
        <v>197</v>
      </c>
      <c r="B28">
        <v>15717</v>
      </c>
      <c r="C28">
        <v>-487</v>
      </c>
      <c r="D28">
        <v>208</v>
      </c>
      <c r="E28">
        <v>0</v>
      </c>
      <c r="F28">
        <v>7792</v>
      </c>
      <c r="G28">
        <v>-1902</v>
      </c>
      <c r="H28">
        <v>1293</v>
      </c>
      <c r="I28">
        <v>22</v>
      </c>
      <c r="J28">
        <v>11240</v>
      </c>
      <c r="K28">
        <v>-69</v>
      </c>
      <c r="L28">
        <v>13849</v>
      </c>
      <c r="M28">
        <v>-1088</v>
      </c>
      <c r="N28">
        <v>1</v>
      </c>
      <c r="O28">
        <v>0</v>
      </c>
      <c r="P28">
        <v>0</v>
      </c>
      <c r="Q28">
        <v>0</v>
      </c>
      <c r="R28">
        <v>118</v>
      </c>
      <c r="S28">
        <v>0</v>
      </c>
    </row>
    <row r="29" spans="1:19" s="3" customFormat="1" x14ac:dyDescent="0.25">
      <c r="A29" s="97" t="s">
        <v>198</v>
      </c>
      <c r="B29">
        <v>6817</v>
      </c>
      <c r="C29">
        <v>0</v>
      </c>
      <c r="D29">
        <v>313</v>
      </c>
      <c r="E29">
        <v>0</v>
      </c>
      <c r="F29">
        <v>17851</v>
      </c>
      <c r="G29">
        <v>157</v>
      </c>
      <c r="H29">
        <v>2068</v>
      </c>
      <c r="I29">
        <v>4</v>
      </c>
      <c r="J29">
        <v>11301</v>
      </c>
      <c r="K29">
        <v>-679</v>
      </c>
      <c r="L29">
        <v>33675</v>
      </c>
      <c r="M29">
        <v>0</v>
      </c>
      <c r="N29">
        <v>0</v>
      </c>
      <c r="O29">
        <v>0</v>
      </c>
      <c r="P29">
        <v>0</v>
      </c>
      <c r="Q29">
        <v>0</v>
      </c>
      <c r="R29">
        <v>2037</v>
      </c>
      <c r="S29">
        <v>0</v>
      </c>
    </row>
    <row r="30" spans="1:19" s="3" customFormat="1" x14ac:dyDescent="0.25">
      <c r="A30" s="97" t="s">
        <v>199</v>
      </c>
      <c r="B30">
        <v>5427</v>
      </c>
      <c r="C30">
        <v>0</v>
      </c>
      <c r="D30">
        <v>672</v>
      </c>
      <c r="E30">
        <v>0</v>
      </c>
      <c r="F30">
        <v>2001</v>
      </c>
      <c r="G30">
        <v>23</v>
      </c>
      <c r="H30">
        <v>17143</v>
      </c>
      <c r="I30">
        <v>0</v>
      </c>
      <c r="J30">
        <v>4434</v>
      </c>
      <c r="K30">
        <v>60</v>
      </c>
      <c r="L30">
        <v>9638</v>
      </c>
      <c r="M30">
        <v>7</v>
      </c>
      <c r="N30">
        <v>609</v>
      </c>
      <c r="O30">
        <v>0</v>
      </c>
      <c r="P30">
        <v>13</v>
      </c>
      <c r="Q30">
        <v>0</v>
      </c>
      <c r="R30">
        <v>435</v>
      </c>
      <c r="S30">
        <v>0</v>
      </c>
    </row>
    <row r="31" spans="1:19" s="3" customFormat="1" x14ac:dyDescent="0.25">
      <c r="A31" s="97" t="s">
        <v>200</v>
      </c>
      <c r="B31">
        <v>8119</v>
      </c>
      <c r="C31">
        <v>0</v>
      </c>
      <c r="D31">
        <v>137</v>
      </c>
      <c r="E31">
        <v>0</v>
      </c>
      <c r="F31">
        <v>1329</v>
      </c>
      <c r="G31">
        <v>23</v>
      </c>
      <c r="H31">
        <v>2453</v>
      </c>
      <c r="I31">
        <v>0</v>
      </c>
      <c r="J31">
        <v>2806</v>
      </c>
      <c r="K31">
        <v>83</v>
      </c>
      <c r="L31">
        <v>9202</v>
      </c>
      <c r="M31">
        <v>7</v>
      </c>
      <c r="N31">
        <v>0</v>
      </c>
      <c r="O31">
        <v>0</v>
      </c>
      <c r="P31">
        <v>13</v>
      </c>
      <c r="Q31">
        <v>0</v>
      </c>
      <c r="R31">
        <v>3</v>
      </c>
      <c r="S31">
        <v>0</v>
      </c>
    </row>
    <row r="32" spans="1:19" s="3" customFormat="1" x14ac:dyDescent="0.25">
      <c r="A32" s="97" t="s">
        <v>201</v>
      </c>
      <c r="B32">
        <v>19</v>
      </c>
      <c r="C32">
        <v>0</v>
      </c>
      <c r="D32">
        <v>19</v>
      </c>
      <c r="E32">
        <v>0</v>
      </c>
      <c r="F32">
        <v>627</v>
      </c>
      <c r="G32">
        <v>0</v>
      </c>
      <c r="H32">
        <v>1708</v>
      </c>
      <c r="I32">
        <v>0</v>
      </c>
      <c r="J32">
        <v>209</v>
      </c>
      <c r="K32">
        <v>0</v>
      </c>
      <c r="L32">
        <v>732</v>
      </c>
      <c r="M32">
        <v>0</v>
      </c>
      <c r="N32">
        <v>0</v>
      </c>
      <c r="O32">
        <v>0</v>
      </c>
      <c r="P32">
        <v>0</v>
      </c>
      <c r="Q32">
        <v>0</v>
      </c>
      <c r="R32">
        <v>0</v>
      </c>
      <c r="S32">
        <v>0</v>
      </c>
    </row>
    <row r="33" spans="1:19" s="3" customFormat="1" x14ac:dyDescent="0.25">
      <c r="A33" s="97" t="s">
        <v>202</v>
      </c>
      <c r="B33">
        <v>76183</v>
      </c>
      <c r="C33">
        <v>507</v>
      </c>
      <c r="D33">
        <v>30741</v>
      </c>
      <c r="E33">
        <v>18</v>
      </c>
      <c r="F33">
        <v>110056</v>
      </c>
      <c r="G33">
        <v>159</v>
      </c>
      <c r="H33">
        <v>39816</v>
      </c>
      <c r="I33">
        <v>41</v>
      </c>
      <c r="J33">
        <v>44816</v>
      </c>
      <c r="K33">
        <v>262</v>
      </c>
      <c r="L33">
        <v>111649</v>
      </c>
      <c r="M33">
        <v>66</v>
      </c>
      <c r="N33">
        <v>9452</v>
      </c>
      <c r="O33">
        <v>0</v>
      </c>
      <c r="P33">
        <v>50</v>
      </c>
      <c r="Q33">
        <v>0</v>
      </c>
      <c r="R33">
        <v>18231</v>
      </c>
      <c r="S33">
        <v>95</v>
      </c>
    </row>
    <row r="34" spans="1:19" s="3" customFormat="1" x14ac:dyDescent="0.25">
      <c r="A34" s="97"/>
      <c r="B34"/>
      <c r="C34"/>
      <c r="D34"/>
      <c r="E34"/>
      <c r="F34"/>
      <c r="G34"/>
      <c r="H34"/>
      <c r="I34"/>
      <c r="J34"/>
      <c r="K34"/>
      <c r="L34"/>
      <c r="M34"/>
      <c r="N34"/>
      <c r="O34"/>
      <c r="P34"/>
      <c r="Q34"/>
      <c r="R34"/>
      <c r="S34"/>
    </row>
    <row r="35" spans="1:19" s="3" customFormat="1" x14ac:dyDescent="0.25">
      <c r="A35" s="97"/>
      <c r="B35"/>
      <c r="C35"/>
      <c r="D35"/>
      <c r="E35"/>
      <c r="F35"/>
      <c r="G35"/>
      <c r="H35"/>
      <c r="I35"/>
      <c r="J35"/>
      <c r="K35"/>
      <c r="L35"/>
      <c r="M35"/>
      <c r="N35"/>
      <c r="O35"/>
      <c r="P35"/>
      <c r="Q35"/>
      <c r="R35"/>
      <c r="S35"/>
    </row>
    <row r="36" spans="1:19" s="45" customFormat="1" ht="12.75" x14ac:dyDescent="0.25">
      <c r="A36" s="53" t="s">
        <v>37</v>
      </c>
    </row>
    <row r="37" spans="1:19" x14ac:dyDescent="0.25">
      <c r="A37" s="44" t="s">
        <v>98</v>
      </c>
      <c r="B37" s="45"/>
      <c r="C37" s="45"/>
      <c r="D37" s="45"/>
      <c r="E37" s="45"/>
      <c r="F37" s="45"/>
      <c r="G37" s="45"/>
    </row>
    <row r="38" spans="1:19" x14ac:dyDescent="0.25">
      <c r="A38" s="44" t="s">
        <v>31</v>
      </c>
      <c r="B38" s="45"/>
      <c r="C38" s="45"/>
      <c r="D38" s="45"/>
      <c r="E38" s="45"/>
      <c r="F38" s="45"/>
      <c r="G38" s="45"/>
    </row>
    <row r="39" spans="1:19" x14ac:dyDescent="0.25">
      <c r="A39" s="44" t="s">
        <v>89</v>
      </c>
      <c r="B39" s="45"/>
      <c r="C39" s="45"/>
      <c r="D39" s="45"/>
      <c r="E39" s="45"/>
      <c r="F39" s="45"/>
      <c r="G39" s="45"/>
    </row>
    <row r="40" spans="1:19" x14ac:dyDescent="0.25">
      <c r="A40" s="44" t="s">
        <v>88</v>
      </c>
      <c r="B40" s="45"/>
      <c r="C40" s="45"/>
      <c r="D40" s="45"/>
      <c r="E40" s="45"/>
      <c r="F40" s="45"/>
      <c r="G40" s="45"/>
    </row>
    <row r="41" spans="1:19" x14ac:dyDescent="0.25">
      <c r="A41" s="44" t="s">
        <v>96</v>
      </c>
      <c r="B41" s="45"/>
      <c r="C41" s="45"/>
      <c r="D41" s="45"/>
      <c r="E41" s="45"/>
      <c r="F41" s="45"/>
      <c r="G41" s="45"/>
    </row>
    <row r="42" spans="1:19" x14ac:dyDescent="0.25">
      <c r="A42" s="44" t="s">
        <v>134</v>
      </c>
      <c r="B42" s="45"/>
      <c r="C42" s="45"/>
      <c r="D42" s="45"/>
      <c r="E42" s="45"/>
      <c r="F42" s="45"/>
      <c r="G42" s="45"/>
    </row>
    <row r="43" spans="1:19" x14ac:dyDescent="0.25">
      <c r="A43" s="47" t="s">
        <v>133</v>
      </c>
      <c r="B43" s="45"/>
      <c r="C43" s="45"/>
      <c r="D43" s="45"/>
      <c r="E43" s="45"/>
      <c r="F43" s="45"/>
      <c r="G43" s="45"/>
    </row>
    <row r="44" spans="1:19" x14ac:dyDescent="0.25">
      <c r="A44" s="44" t="s">
        <v>130</v>
      </c>
    </row>
    <row r="45" spans="1:19" x14ac:dyDescent="0.25">
      <c r="A45" s="54"/>
    </row>
    <row r="46" spans="1:19" x14ac:dyDescent="0.25">
      <c r="A46" s="44"/>
      <c r="B46" s="45"/>
      <c r="C46" s="45"/>
      <c r="D46" s="45"/>
      <c r="E46" s="45"/>
      <c r="F46" s="45"/>
      <c r="G46" s="45"/>
    </row>
    <row r="47" spans="1:19" s="39" customFormat="1" x14ac:dyDescent="0.25">
      <c r="A47" s="6" t="s">
        <v>74</v>
      </c>
    </row>
    <row r="48" spans="1:19" ht="38.25" x14ac:dyDescent="0.2">
      <c r="A48" s="48" t="s">
        <v>25</v>
      </c>
      <c r="B48" s="14" t="s">
        <v>26</v>
      </c>
      <c r="C48" s="14" t="s">
        <v>159</v>
      </c>
      <c r="J48" s="45"/>
      <c r="K48" s="45"/>
      <c r="L48" s="45"/>
      <c r="M48" s="45"/>
      <c r="N48" s="45"/>
      <c r="O48" s="45"/>
      <c r="P48" s="45"/>
      <c r="Q48" s="45"/>
      <c r="R48" s="51"/>
    </row>
    <row r="49" spans="1:16" ht="18" customHeight="1" x14ac:dyDescent="0.25">
      <c r="A49" s="41" t="s">
        <v>273</v>
      </c>
      <c r="B49" s="41" t="s">
        <v>7</v>
      </c>
      <c r="C49" s="41" t="s">
        <v>187</v>
      </c>
      <c r="J49" s="45"/>
      <c r="K49" s="45"/>
      <c r="L49" s="45"/>
      <c r="M49" s="45"/>
      <c r="N49" s="45"/>
      <c r="O49" s="45"/>
      <c r="P49" s="45"/>
    </row>
    <row r="50" spans="1:16" ht="15.6" customHeight="1" x14ac:dyDescent="0.2">
      <c r="C50" s="217" t="s">
        <v>38</v>
      </c>
      <c r="D50" s="218"/>
      <c r="E50" s="218"/>
      <c r="F50" s="218"/>
      <c r="G50" s="219"/>
      <c r="H50" s="217" t="s">
        <v>94</v>
      </c>
      <c r="I50" s="218"/>
      <c r="J50" s="218"/>
      <c r="K50" s="218"/>
      <c r="L50" s="218"/>
      <c r="M50" s="218"/>
      <c r="N50" s="218"/>
      <c r="O50" s="218"/>
      <c r="P50" s="219"/>
    </row>
    <row r="51" spans="1:16" ht="51" x14ac:dyDescent="0.2">
      <c r="A51" s="19" t="s">
        <v>39</v>
      </c>
      <c r="B51" s="19" t="s">
        <v>43</v>
      </c>
      <c r="C51" s="20" t="s">
        <v>160</v>
      </c>
      <c r="D51" s="20" t="s">
        <v>161</v>
      </c>
      <c r="E51" s="20" t="s">
        <v>168</v>
      </c>
      <c r="F51" s="20" t="s">
        <v>169</v>
      </c>
      <c r="G51" s="49" t="s">
        <v>170</v>
      </c>
      <c r="H51" s="20" t="s">
        <v>162</v>
      </c>
      <c r="I51" s="20" t="s">
        <v>69</v>
      </c>
      <c r="J51" s="49" t="s">
        <v>171</v>
      </c>
      <c r="K51" s="20" t="s">
        <v>163</v>
      </c>
      <c r="L51" s="20" t="s">
        <v>67</v>
      </c>
      <c r="M51" s="49" t="s">
        <v>172</v>
      </c>
      <c r="N51" s="20" t="s">
        <v>164</v>
      </c>
      <c r="O51" s="20" t="s">
        <v>52</v>
      </c>
      <c r="P51" s="49" t="s">
        <v>173</v>
      </c>
    </row>
    <row r="52" spans="1:16" ht="25.5" x14ac:dyDescent="0.25">
      <c r="A52" s="43" t="s">
        <v>203</v>
      </c>
      <c r="B52" s="46" t="s">
        <v>204</v>
      </c>
      <c r="C52" s="43" t="s">
        <v>290</v>
      </c>
      <c r="D52" s="43">
        <v>4.0000000000000001E-3</v>
      </c>
      <c r="E52" s="43" t="s">
        <v>291</v>
      </c>
      <c r="F52" s="43" t="s">
        <v>274</v>
      </c>
      <c r="G52" s="43">
        <f>ROUND((100*(35425-31183)/31183),2)</f>
        <v>13.6</v>
      </c>
      <c r="H52" s="43" t="s">
        <v>205</v>
      </c>
      <c r="I52" s="43" t="s">
        <v>205</v>
      </c>
      <c r="J52" s="43" t="s">
        <v>205</v>
      </c>
      <c r="K52" s="43">
        <v>34295</v>
      </c>
      <c r="L52" s="43">
        <v>52702</v>
      </c>
      <c r="M52" s="43">
        <f>ROUND((100*(34295-52702)/52702),2)</f>
        <v>-34.93</v>
      </c>
      <c r="N52" s="43" t="s">
        <v>205</v>
      </c>
      <c r="O52" s="43" t="s">
        <v>205</v>
      </c>
      <c r="P52" s="43" t="s">
        <v>205</v>
      </c>
    </row>
    <row r="53" spans="1:16" x14ac:dyDescent="0.25">
      <c r="A53" s="43"/>
      <c r="B53" s="43"/>
      <c r="C53" s="43" t="s">
        <v>34</v>
      </c>
      <c r="D53" s="43"/>
      <c r="E53" s="43" t="s">
        <v>34</v>
      </c>
      <c r="F53" s="43" t="s">
        <v>34</v>
      </c>
      <c r="G53" s="43"/>
      <c r="H53" s="43"/>
      <c r="I53" s="43"/>
      <c r="J53" s="43"/>
      <c r="K53" s="133"/>
      <c r="L53" s="43"/>
      <c r="M53" s="43"/>
      <c r="N53" s="43"/>
      <c r="O53" s="43"/>
      <c r="P53" s="43"/>
    </row>
    <row r="54" spans="1:16" x14ac:dyDescent="0.25">
      <c r="A54" s="43"/>
      <c r="B54" s="43"/>
      <c r="C54" s="43" t="s">
        <v>34</v>
      </c>
      <c r="D54" s="43"/>
      <c r="E54" s="43" t="s">
        <v>34</v>
      </c>
      <c r="F54" s="43" t="s">
        <v>34</v>
      </c>
      <c r="G54" s="43"/>
      <c r="H54" s="43"/>
      <c r="I54" s="43"/>
      <c r="J54" s="43"/>
      <c r="K54" s="43"/>
      <c r="L54" s="43"/>
      <c r="M54" s="43"/>
      <c r="N54" s="43"/>
      <c r="O54" s="43"/>
      <c r="P54" s="43"/>
    </row>
    <row r="55" spans="1:16" ht="14.1" customHeight="1" x14ac:dyDescent="0.25">
      <c r="A55" s="44" t="s">
        <v>92</v>
      </c>
      <c r="B55" s="55"/>
      <c r="C55" s="55"/>
      <c r="D55" s="55"/>
      <c r="E55" s="55"/>
      <c r="F55" s="55"/>
      <c r="G55" s="55"/>
      <c r="H55" s="55"/>
      <c r="I55" s="55"/>
      <c r="J55" s="55"/>
      <c r="K55" s="55"/>
      <c r="L55" s="55"/>
      <c r="M55" s="55"/>
      <c r="N55" s="55"/>
      <c r="O55" s="55"/>
      <c r="P55" s="55"/>
    </row>
    <row r="56" spans="1:16" s="45" customFormat="1" ht="12.75" x14ac:dyDescent="0.25">
      <c r="A56" s="44" t="s">
        <v>93</v>
      </c>
      <c r="B56" s="44"/>
      <c r="C56" s="44"/>
    </row>
    <row r="57" spans="1:16" s="45" customFormat="1" ht="12.75" x14ac:dyDescent="0.25">
      <c r="A57" s="44" t="s">
        <v>90</v>
      </c>
      <c r="B57" s="44"/>
      <c r="C57" s="44"/>
    </row>
    <row r="58" spans="1:16" s="45" customFormat="1" ht="12.75" x14ac:dyDescent="0.25">
      <c r="A58" s="44" t="s">
        <v>91</v>
      </c>
      <c r="B58" s="44"/>
      <c r="C58" s="44"/>
    </row>
    <row r="59" spans="1:16" s="45" customFormat="1" ht="12.75" x14ac:dyDescent="0.25">
      <c r="A59" s="44"/>
      <c r="B59" s="44"/>
      <c r="C59" s="44"/>
    </row>
    <row r="62" spans="1:16" x14ac:dyDescent="0.25">
      <c r="A62" s="6" t="s">
        <v>53</v>
      </c>
      <c r="B62" s="25"/>
      <c r="C62" s="26"/>
    </row>
    <row r="63" spans="1:16" s="3" customFormat="1" ht="78.95" customHeight="1" x14ac:dyDescent="0.25">
      <c r="A63" s="27" t="s">
        <v>84</v>
      </c>
      <c r="B63" s="27" t="s">
        <v>288</v>
      </c>
      <c r="C63" s="56"/>
    </row>
    <row r="64" spans="1:16" s="3" customFormat="1" ht="76.5" customHeight="1" x14ac:dyDescent="0.25">
      <c r="A64" s="27" t="s">
        <v>139</v>
      </c>
      <c r="B64" s="27" t="s">
        <v>289</v>
      </c>
      <c r="C64" s="56"/>
    </row>
    <row r="65" spans="1:3" s="3" customFormat="1" ht="67.7" customHeight="1" x14ac:dyDescent="0.25">
      <c r="A65" s="27" t="s">
        <v>82</v>
      </c>
      <c r="B65" s="27" t="s">
        <v>292</v>
      </c>
      <c r="C65" s="56"/>
    </row>
  </sheetData>
  <mergeCells count="12">
    <mergeCell ref="B18:S18"/>
    <mergeCell ref="R19:S19"/>
    <mergeCell ref="C50:G50"/>
    <mergeCell ref="H50:P50"/>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F766-1649-4660-9900-2AD289E4D949}">
  <sheetPr>
    <pageSetUpPr fitToPage="1"/>
  </sheetPr>
  <dimension ref="A1:Z1014"/>
  <sheetViews>
    <sheetView topLeftCell="A74" workbookViewId="0">
      <selection activeCell="C81" sqref="C81"/>
    </sheetView>
  </sheetViews>
  <sheetFormatPr defaultColWidth="14.42578125" defaultRowHeight="15" customHeight="1" x14ac:dyDescent="0.25"/>
  <cols>
    <col min="1" max="1" width="24.5703125" style="121" customWidth="1"/>
    <col min="2" max="2" width="18.28515625" style="121" customWidth="1"/>
    <col min="3" max="3" width="17.7109375" style="121" customWidth="1"/>
    <col min="4" max="4" width="21.42578125" style="121" customWidth="1"/>
    <col min="5" max="5" width="14.28515625" style="121" customWidth="1"/>
    <col min="6" max="6" width="14.7109375" style="121" customWidth="1"/>
    <col min="7" max="7" width="22.7109375" style="121" customWidth="1"/>
    <col min="8" max="8" width="15.5703125" style="121" customWidth="1"/>
    <col min="9" max="9" width="17.85546875" style="121" customWidth="1"/>
    <col min="10" max="10" width="14.42578125" style="121" customWidth="1"/>
    <col min="11" max="11" width="15.5703125" style="121" customWidth="1"/>
    <col min="12" max="13" width="15.28515625" style="121" customWidth="1"/>
    <col min="14" max="14" width="15.140625" style="121" customWidth="1"/>
    <col min="15" max="15" width="14.85546875" style="121" customWidth="1"/>
    <col min="16" max="16" width="15.28515625" style="121" customWidth="1"/>
    <col min="17" max="17" width="15.140625" style="121" customWidth="1"/>
    <col min="18" max="18" width="16.140625" style="121" customWidth="1"/>
    <col min="19" max="19" width="17.7109375" style="121" customWidth="1"/>
    <col min="20" max="26" width="8.85546875" style="121" customWidth="1"/>
    <col min="27" max="16384" width="14.42578125" style="121"/>
  </cols>
  <sheetData>
    <row r="1" spans="1:26" ht="14.25" customHeight="1" x14ac:dyDescent="0.25">
      <c r="A1" s="135" t="s">
        <v>75</v>
      </c>
      <c r="B1" s="135"/>
      <c r="C1" s="135"/>
      <c r="D1" s="136"/>
      <c r="E1" s="136"/>
      <c r="F1" s="136"/>
      <c r="G1" s="136"/>
      <c r="H1" s="136"/>
      <c r="I1" s="136"/>
      <c r="J1" s="136"/>
      <c r="K1" s="136"/>
      <c r="L1" s="136"/>
      <c r="M1" s="136"/>
      <c r="N1" s="137"/>
      <c r="O1" s="137"/>
      <c r="P1" s="137"/>
      <c r="Q1" s="137"/>
      <c r="R1" s="137"/>
      <c r="S1" s="137"/>
      <c r="T1" s="137"/>
      <c r="U1" s="137"/>
      <c r="V1" s="137"/>
      <c r="W1" s="137"/>
      <c r="X1" s="137"/>
      <c r="Y1" s="137"/>
      <c r="Z1" s="137"/>
    </row>
    <row r="2" spans="1:26" ht="14.25" customHeight="1" x14ac:dyDescent="0.25">
      <c r="A2" s="138" t="s">
        <v>63</v>
      </c>
      <c r="B2" s="135"/>
      <c r="C2" s="135"/>
      <c r="D2" s="136"/>
      <c r="E2" s="136"/>
      <c r="F2" s="136"/>
      <c r="G2" s="136"/>
      <c r="H2" s="136"/>
      <c r="I2" s="136"/>
      <c r="J2" s="136"/>
      <c r="K2" s="136"/>
      <c r="L2" s="136"/>
      <c r="M2" s="136"/>
      <c r="N2" s="137"/>
      <c r="O2" s="137"/>
      <c r="P2" s="137"/>
      <c r="Q2" s="137"/>
      <c r="R2" s="137"/>
      <c r="S2" s="137"/>
      <c r="T2" s="137"/>
      <c r="U2" s="137"/>
      <c r="V2" s="137"/>
      <c r="W2" s="137"/>
      <c r="X2" s="137"/>
      <c r="Y2" s="137"/>
      <c r="Z2" s="137"/>
    </row>
    <row r="3" spans="1:26" ht="14.25" customHeight="1" x14ac:dyDescent="0.25">
      <c r="A3" s="138" t="s">
        <v>61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row>
    <row r="4" spans="1:26" ht="14.25" customHeight="1" x14ac:dyDescent="0.25">
      <c r="A4" s="140" t="s">
        <v>76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6" ht="60" customHeight="1" x14ac:dyDescent="0.25">
      <c r="A5" s="142" t="s">
        <v>25</v>
      </c>
      <c r="B5" s="142" t="s">
        <v>26</v>
      </c>
      <c r="C5" s="143" t="s">
        <v>368</v>
      </c>
      <c r="D5" s="143" t="s">
        <v>369</v>
      </c>
      <c r="E5" s="137"/>
      <c r="F5" s="144"/>
      <c r="G5" s="144"/>
      <c r="H5" s="144"/>
      <c r="I5" s="144"/>
      <c r="J5" s="144"/>
      <c r="K5" s="144"/>
      <c r="L5" s="144"/>
      <c r="M5" s="144"/>
      <c r="N5" s="137"/>
      <c r="O5" s="137"/>
      <c r="P5" s="137"/>
      <c r="Q5" s="137"/>
      <c r="R5" s="137"/>
      <c r="S5" s="137"/>
      <c r="T5" s="137"/>
      <c r="U5" s="137"/>
      <c r="V5" s="137"/>
      <c r="W5" s="137"/>
      <c r="X5" s="137"/>
      <c r="Y5" s="137"/>
      <c r="Z5" s="137"/>
    </row>
    <row r="6" spans="1:26" ht="26.25" customHeight="1" x14ac:dyDescent="0.25">
      <c r="A6" s="145">
        <v>45762</v>
      </c>
      <c r="B6" s="146" t="s">
        <v>370</v>
      </c>
      <c r="C6" s="147" t="s">
        <v>371</v>
      </c>
      <c r="D6" s="148"/>
      <c r="E6" s="137"/>
      <c r="F6" s="144"/>
      <c r="G6" s="144"/>
      <c r="H6" s="144"/>
      <c r="I6" s="144"/>
      <c r="J6" s="144"/>
      <c r="K6" s="144"/>
      <c r="L6" s="144"/>
      <c r="M6" s="144"/>
      <c r="N6" s="137"/>
      <c r="O6" s="137"/>
      <c r="P6" s="137"/>
      <c r="Q6" s="137"/>
      <c r="R6" s="137"/>
      <c r="S6" s="137"/>
      <c r="T6" s="137"/>
      <c r="U6" s="137"/>
      <c r="V6" s="137"/>
      <c r="W6" s="137"/>
      <c r="X6" s="137"/>
      <c r="Y6" s="137"/>
      <c r="Z6" s="137"/>
    </row>
    <row r="7" spans="1:26" ht="26.25" customHeight="1" x14ac:dyDescent="0.25">
      <c r="A7" s="222" t="s">
        <v>272</v>
      </c>
      <c r="B7" s="223"/>
      <c r="C7" s="223"/>
      <c r="D7" s="223"/>
      <c r="E7" s="223"/>
      <c r="F7" s="223"/>
      <c r="G7" s="223"/>
      <c r="H7" s="223"/>
      <c r="I7" s="144"/>
      <c r="J7" s="144"/>
      <c r="K7" s="144"/>
      <c r="L7" s="144"/>
      <c r="M7" s="144"/>
      <c r="N7" s="137"/>
      <c r="O7" s="137"/>
      <c r="P7" s="137"/>
      <c r="Q7" s="137"/>
      <c r="R7" s="137"/>
      <c r="S7" s="137"/>
      <c r="T7" s="137"/>
      <c r="U7" s="137"/>
      <c r="V7" s="137"/>
      <c r="W7" s="137"/>
      <c r="X7" s="137"/>
      <c r="Y7" s="137"/>
      <c r="Z7" s="137"/>
    </row>
    <row r="8" spans="1:26" ht="14.25" customHeight="1" x14ac:dyDescent="0.25">
      <c r="A8" s="144"/>
      <c r="B8" s="144"/>
      <c r="C8" s="144"/>
      <c r="D8" s="144"/>
      <c r="E8" s="144"/>
      <c r="F8" s="144"/>
      <c r="G8" s="144"/>
      <c r="H8" s="137"/>
      <c r="I8" s="137"/>
      <c r="J8" s="137"/>
      <c r="K8" s="137"/>
      <c r="L8" s="137"/>
      <c r="M8" s="137"/>
      <c r="N8" s="137"/>
      <c r="O8" s="137"/>
      <c r="P8" s="137"/>
      <c r="Q8" s="137"/>
      <c r="R8" s="137"/>
      <c r="S8" s="137"/>
      <c r="T8" s="137"/>
      <c r="U8" s="137"/>
      <c r="V8" s="137"/>
      <c r="W8" s="137"/>
      <c r="X8" s="137"/>
      <c r="Y8" s="137"/>
      <c r="Z8" s="137"/>
    </row>
    <row r="9" spans="1:26" ht="14.25" customHeight="1" x14ac:dyDescent="0.25">
      <c r="A9" s="149" t="s">
        <v>372</v>
      </c>
      <c r="B9" s="150" t="s">
        <v>45</v>
      </c>
      <c r="C9" s="150" t="s">
        <v>44</v>
      </c>
      <c r="D9" s="150" t="s">
        <v>71</v>
      </c>
      <c r="E9" s="151" t="s">
        <v>86</v>
      </c>
      <c r="F9" s="151" t="s">
        <v>87</v>
      </c>
      <c r="G9" s="152" t="s">
        <v>373</v>
      </c>
      <c r="H9" s="152" t="s">
        <v>374</v>
      </c>
      <c r="I9" s="137"/>
      <c r="J9" s="137"/>
      <c r="K9" s="137"/>
      <c r="L9" s="137"/>
      <c r="M9" s="137"/>
      <c r="N9" s="137"/>
      <c r="O9" s="137"/>
      <c r="P9" s="137"/>
      <c r="Q9" s="137"/>
      <c r="R9" s="137"/>
      <c r="S9" s="137"/>
      <c r="T9" s="137"/>
      <c r="U9" s="137"/>
      <c r="V9" s="137"/>
      <c r="W9" s="137"/>
      <c r="X9" s="137"/>
      <c r="Y9" s="137"/>
      <c r="Z9" s="137"/>
    </row>
    <row r="10" spans="1:26" s="130" customFormat="1" ht="14.25" customHeight="1" x14ac:dyDescent="0.25">
      <c r="A10" s="127" t="s">
        <v>223</v>
      </c>
      <c r="B10" s="128" t="s">
        <v>238</v>
      </c>
      <c r="C10" s="153" t="s">
        <v>241</v>
      </c>
      <c r="D10" s="154" t="s">
        <v>234</v>
      </c>
      <c r="E10" s="155">
        <v>27</v>
      </c>
      <c r="F10" s="155">
        <v>27</v>
      </c>
      <c r="G10" s="155">
        <f t="shared" ref="G10:G20" si="0">(E10-F10)/F10</f>
        <v>0</v>
      </c>
      <c r="H10" s="155"/>
      <c r="I10" s="129"/>
      <c r="J10" s="129"/>
      <c r="K10" s="129"/>
      <c r="L10" s="129"/>
      <c r="M10" s="129"/>
      <c r="N10" s="129"/>
      <c r="O10" s="129"/>
      <c r="P10" s="129"/>
      <c r="Q10" s="129"/>
      <c r="R10" s="129"/>
      <c r="S10" s="129"/>
      <c r="T10" s="129"/>
      <c r="U10" s="129"/>
      <c r="V10" s="129"/>
      <c r="W10" s="129"/>
      <c r="X10" s="129"/>
      <c r="Y10" s="129"/>
      <c r="Z10" s="129"/>
    </row>
    <row r="11" spans="1:26" s="130" customFormat="1" ht="14.25" customHeight="1" x14ac:dyDescent="0.25">
      <c r="A11" s="127" t="s">
        <v>224</v>
      </c>
      <c r="B11" s="128" t="s">
        <v>239</v>
      </c>
      <c r="C11" s="153" t="s">
        <v>242</v>
      </c>
      <c r="D11" s="154" t="s">
        <v>234</v>
      </c>
      <c r="E11" s="155">
        <v>40</v>
      </c>
      <c r="F11" s="155">
        <v>40</v>
      </c>
      <c r="G11" s="155">
        <f t="shared" si="0"/>
        <v>0</v>
      </c>
      <c r="H11" s="155"/>
      <c r="I11" s="129"/>
      <c r="J11" s="129"/>
      <c r="K11" s="129"/>
      <c r="L11" s="129"/>
      <c r="M11" s="129"/>
      <c r="N11" s="129"/>
      <c r="O11" s="129"/>
      <c r="P11" s="129"/>
      <c r="Q11" s="129"/>
      <c r="R11" s="129"/>
      <c r="S11" s="129"/>
      <c r="T11" s="129"/>
      <c r="U11" s="129"/>
      <c r="V11" s="129"/>
      <c r="W11" s="129"/>
      <c r="X11" s="129"/>
      <c r="Y11" s="129"/>
      <c r="Z11" s="129"/>
    </row>
    <row r="12" spans="1:26" s="130" customFormat="1" ht="14.25" customHeight="1" x14ac:dyDescent="0.25">
      <c r="A12" s="127" t="s">
        <v>225</v>
      </c>
      <c r="B12" s="128" t="s">
        <v>237</v>
      </c>
      <c r="C12" s="153" t="s">
        <v>241</v>
      </c>
      <c r="D12" s="154" t="s">
        <v>234</v>
      </c>
      <c r="E12" s="155">
        <v>91</v>
      </c>
      <c r="F12" s="155">
        <v>85</v>
      </c>
      <c r="G12" s="156">
        <f t="shared" si="0"/>
        <v>7.0588235294117646E-2</v>
      </c>
      <c r="H12" s="155"/>
      <c r="I12" s="129"/>
      <c r="J12" s="129"/>
      <c r="K12" s="129"/>
      <c r="L12" s="129"/>
      <c r="M12" s="129"/>
      <c r="N12" s="129"/>
      <c r="O12" s="129"/>
      <c r="P12" s="129"/>
      <c r="Q12" s="129"/>
      <c r="R12" s="129"/>
      <c r="S12" s="129"/>
      <c r="T12" s="129"/>
      <c r="U12" s="129"/>
      <c r="V12" s="129"/>
      <c r="W12" s="129"/>
      <c r="X12" s="129"/>
      <c r="Y12" s="129"/>
      <c r="Z12" s="129"/>
    </row>
    <row r="13" spans="1:26" s="130" customFormat="1" ht="14.25" customHeight="1" x14ac:dyDescent="0.25">
      <c r="A13" s="127" t="s">
        <v>226</v>
      </c>
      <c r="B13" s="128" t="s">
        <v>237</v>
      </c>
      <c r="C13" s="153" t="s">
        <v>241</v>
      </c>
      <c r="D13" s="154" t="s">
        <v>234</v>
      </c>
      <c r="E13" s="155">
        <v>98</v>
      </c>
      <c r="F13" s="155">
        <v>92</v>
      </c>
      <c r="G13" s="156">
        <f t="shared" si="0"/>
        <v>6.5217391304347824E-2</v>
      </c>
      <c r="H13" s="155"/>
      <c r="I13" s="129"/>
      <c r="J13" s="129"/>
      <c r="K13" s="129"/>
      <c r="L13" s="129"/>
      <c r="M13" s="129"/>
      <c r="N13" s="129"/>
      <c r="O13" s="129"/>
      <c r="P13" s="129"/>
      <c r="Q13" s="129"/>
      <c r="R13" s="129"/>
      <c r="S13" s="129"/>
      <c r="T13" s="129"/>
      <c r="U13" s="129"/>
      <c r="V13" s="129"/>
      <c r="W13" s="129"/>
      <c r="X13" s="129"/>
      <c r="Y13" s="129"/>
      <c r="Z13" s="129"/>
    </row>
    <row r="14" spans="1:26" s="130" customFormat="1" ht="14.25" customHeight="1" x14ac:dyDescent="0.25">
      <c r="A14" s="127" t="s">
        <v>227</v>
      </c>
      <c r="B14" s="128" t="s">
        <v>237</v>
      </c>
      <c r="C14" s="153" t="s">
        <v>241</v>
      </c>
      <c r="D14" s="154" t="s">
        <v>234</v>
      </c>
      <c r="E14" s="155">
        <v>171</v>
      </c>
      <c r="F14" s="155">
        <v>165</v>
      </c>
      <c r="G14" s="156">
        <f t="shared" si="0"/>
        <v>3.6363636363636362E-2</v>
      </c>
      <c r="H14" s="155"/>
      <c r="I14" s="129"/>
      <c r="J14" s="129"/>
      <c r="K14" s="129"/>
      <c r="L14" s="129"/>
      <c r="M14" s="129"/>
      <c r="N14" s="129"/>
      <c r="O14" s="129"/>
      <c r="P14" s="129"/>
      <c r="Q14" s="129"/>
      <c r="R14" s="129"/>
      <c r="S14" s="129"/>
      <c r="T14" s="129"/>
      <c r="U14" s="129"/>
      <c r="V14" s="129"/>
      <c r="W14" s="129"/>
      <c r="X14" s="129"/>
      <c r="Y14" s="129"/>
      <c r="Z14" s="129"/>
    </row>
    <row r="15" spans="1:26" s="130" customFormat="1" ht="14.25" customHeight="1" x14ac:dyDescent="0.25">
      <c r="A15" s="127" t="s">
        <v>228</v>
      </c>
      <c r="B15" s="128" t="s">
        <v>237</v>
      </c>
      <c r="C15" s="153" t="s">
        <v>241</v>
      </c>
      <c r="D15" s="154" t="s">
        <v>234</v>
      </c>
      <c r="E15" s="155">
        <v>95</v>
      </c>
      <c r="F15" s="155">
        <v>89</v>
      </c>
      <c r="G15" s="156">
        <f t="shared" si="0"/>
        <v>6.741573033707865E-2</v>
      </c>
      <c r="H15" s="155"/>
      <c r="I15" s="129"/>
      <c r="J15" s="129"/>
      <c r="K15" s="129"/>
      <c r="L15" s="129"/>
      <c r="M15" s="129"/>
      <c r="N15" s="129"/>
      <c r="O15" s="129"/>
      <c r="P15" s="129"/>
      <c r="Q15" s="129"/>
      <c r="R15" s="129"/>
      <c r="S15" s="129"/>
      <c r="T15" s="129"/>
      <c r="U15" s="129"/>
      <c r="V15" s="129"/>
      <c r="W15" s="129"/>
      <c r="X15" s="129"/>
      <c r="Y15" s="129"/>
      <c r="Z15" s="129"/>
    </row>
    <row r="16" spans="1:26" ht="14.25" customHeight="1" x14ac:dyDescent="0.25">
      <c r="A16" s="157" t="s">
        <v>229</v>
      </c>
      <c r="B16" s="158" t="s">
        <v>239</v>
      </c>
      <c r="C16" s="159" t="s">
        <v>242</v>
      </c>
      <c r="D16" s="160" t="s">
        <v>234</v>
      </c>
      <c r="E16" s="161">
        <v>69</v>
      </c>
      <c r="F16" s="161">
        <v>69</v>
      </c>
      <c r="G16" s="161">
        <f t="shared" si="0"/>
        <v>0</v>
      </c>
      <c r="H16" s="161"/>
      <c r="I16" s="137"/>
      <c r="J16" s="137"/>
      <c r="K16" s="137"/>
      <c r="L16" s="137"/>
      <c r="M16" s="137"/>
      <c r="N16" s="137"/>
      <c r="O16" s="137"/>
      <c r="P16" s="137"/>
      <c r="Q16" s="137"/>
      <c r="R16" s="137"/>
      <c r="S16" s="137"/>
      <c r="T16" s="137"/>
      <c r="U16" s="137"/>
      <c r="V16" s="137"/>
      <c r="W16" s="137"/>
      <c r="X16" s="137"/>
      <c r="Y16" s="137"/>
      <c r="Z16" s="137"/>
    </row>
    <row r="17" spans="1:26" ht="14.25" customHeight="1" x14ac:dyDescent="0.25">
      <c r="A17" s="157" t="s">
        <v>230</v>
      </c>
      <c r="B17" s="158" t="s">
        <v>239</v>
      </c>
      <c r="C17" s="159" t="s">
        <v>242</v>
      </c>
      <c r="D17" s="160" t="s">
        <v>234</v>
      </c>
      <c r="E17" s="161">
        <v>62</v>
      </c>
      <c r="F17" s="161">
        <v>62</v>
      </c>
      <c r="G17" s="161">
        <f t="shared" si="0"/>
        <v>0</v>
      </c>
      <c r="H17" s="161"/>
      <c r="I17" s="137"/>
      <c r="J17" s="137"/>
      <c r="K17" s="137"/>
      <c r="L17" s="137"/>
      <c r="M17" s="137"/>
      <c r="N17" s="137"/>
      <c r="O17" s="137"/>
      <c r="P17" s="137"/>
      <c r="Q17" s="137"/>
      <c r="R17" s="137"/>
      <c r="S17" s="137"/>
      <c r="T17" s="137"/>
      <c r="U17" s="137"/>
      <c r="V17" s="137"/>
      <c r="W17" s="137"/>
      <c r="X17" s="137"/>
      <c r="Y17" s="137"/>
      <c r="Z17" s="137"/>
    </row>
    <row r="18" spans="1:26" ht="14.25" customHeight="1" x14ac:dyDescent="0.25">
      <c r="A18" s="157" t="s">
        <v>199</v>
      </c>
      <c r="B18" s="158" t="s">
        <v>240</v>
      </c>
      <c r="C18" s="159" t="s">
        <v>242</v>
      </c>
      <c r="D18" s="160" t="s">
        <v>234</v>
      </c>
      <c r="E18" s="161">
        <v>49</v>
      </c>
      <c r="F18" s="161">
        <v>49</v>
      </c>
      <c r="G18" s="161">
        <f t="shared" si="0"/>
        <v>0</v>
      </c>
      <c r="H18" s="161"/>
      <c r="I18" s="137"/>
      <c r="J18" s="137"/>
      <c r="K18" s="137"/>
      <c r="L18" s="137"/>
      <c r="M18" s="137"/>
      <c r="N18" s="137"/>
      <c r="O18" s="137"/>
      <c r="P18" s="137"/>
      <c r="Q18" s="137"/>
      <c r="R18" s="137"/>
      <c r="S18" s="137"/>
      <c r="T18" s="137"/>
      <c r="U18" s="137"/>
      <c r="V18" s="137"/>
      <c r="W18" s="137"/>
      <c r="X18" s="137"/>
      <c r="Y18" s="137"/>
      <c r="Z18" s="137"/>
    </row>
    <row r="19" spans="1:26" ht="14.25" customHeight="1" x14ac:dyDescent="0.25">
      <c r="A19" s="157" t="s">
        <v>235</v>
      </c>
      <c r="B19" s="158" t="s">
        <v>240</v>
      </c>
      <c r="C19" s="159" t="s">
        <v>242</v>
      </c>
      <c r="D19" s="160" t="s">
        <v>234</v>
      </c>
      <c r="E19" s="161">
        <v>26</v>
      </c>
      <c r="F19" s="161">
        <v>26</v>
      </c>
      <c r="G19" s="161">
        <f t="shared" si="0"/>
        <v>0</v>
      </c>
      <c r="H19" s="161"/>
      <c r="I19" s="137"/>
      <c r="J19" s="137"/>
      <c r="K19" s="137"/>
      <c r="L19" s="137"/>
      <c r="M19" s="137"/>
      <c r="N19" s="137"/>
      <c r="O19" s="137"/>
      <c r="P19" s="137"/>
      <c r="Q19" s="137"/>
      <c r="R19" s="137"/>
      <c r="S19" s="137"/>
      <c r="T19" s="137"/>
      <c r="U19" s="137"/>
      <c r="V19" s="137"/>
      <c r="W19" s="137"/>
      <c r="X19" s="137"/>
      <c r="Y19" s="137"/>
      <c r="Z19" s="137"/>
    </row>
    <row r="20" spans="1:26" ht="14.25" customHeight="1" x14ac:dyDescent="0.25">
      <c r="A20" s="157" t="s">
        <v>231</v>
      </c>
      <c r="B20" s="158" t="s">
        <v>240</v>
      </c>
      <c r="C20" s="159" t="s">
        <v>242</v>
      </c>
      <c r="D20" s="160" t="s">
        <v>234</v>
      </c>
      <c r="E20" s="161">
        <v>26</v>
      </c>
      <c r="F20" s="161">
        <v>26</v>
      </c>
      <c r="G20" s="161">
        <f t="shared" si="0"/>
        <v>0</v>
      </c>
      <c r="H20" s="161"/>
      <c r="I20" s="137"/>
      <c r="J20" s="137"/>
      <c r="K20" s="137"/>
      <c r="L20" s="137"/>
      <c r="M20" s="137"/>
      <c r="N20" s="137"/>
      <c r="O20" s="137"/>
      <c r="P20" s="137"/>
      <c r="Q20" s="137"/>
      <c r="R20" s="137"/>
      <c r="S20" s="137"/>
      <c r="T20" s="137"/>
      <c r="U20" s="137"/>
      <c r="V20" s="137"/>
      <c r="W20" s="137"/>
      <c r="X20" s="137"/>
      <c r="Y20" s="137"/>
      <c r="Z20" s="137"/>
    </row>
    <row r="21" spans="1:26" ht="14.25" customHeight="1" x14ac:dyDescent="0.25">
      <c r="A21" s="157" t="s">
        <v>232</v>
      </c>
      <c r="B21" s="158" t="s">
        <v>236</v>
      </c>
      <c r="C21" s="159" t="s">
        <v>242</v>
      </c>
      <c r="D21" s="160" t="s">
        <v>234</v>
      </c>
      <c r="E21" s="161">
        <v>134</v>
      </c>
      <c r="F21" s="161">
        <v>91</v>
      </c>
      <c r="G21" s="161">
        <f>CEILING((E21-F21)/F21,2)</f>
        <v>2</v>
      </c>
      <c r="H21" s="161"/>
      <c r="I21" s="137"/>
      <c r="J21" s="137"/>
      <c r="K21" s="137"/>
      <c r="L21" s="137"/>
      <c r="M21" s="137"/>
      <c r="N21" s="137"/>
      <c r="O21" s="137"/>
      <c r="P21" s="137"/>
      <c r="Q21" s="137"/>
      <c r="R21" s="137"/>
      <c r="S21" s="137"/>
      <c r="T21" s="137"/>
      <c r="U21" s="137"/>
      <c r="V21" s="137"/>
      <c r="W21" s="137"/>
      <c r="X21" s="137"/>
      <c r="Y21" s="137"/>
      <c r="Z21" s="137"/>
    </row>
    <row r="22" spans="1:26" ht="14.25" customHeight="1" x14ac:dyDescent="0.2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14.25" customHeight="1" x14ac:dyDescent="0.25">
      <c r="A23" s="142" t="s">
        <v>129</v>
      </c>
      <c r="B23" s="224" t="s">
        <v>375</v>
      </c>
      <c r="C23" s="225"/>
      <c r="D23" s="225"/>
      <c r="E23" s="225"/>
      <c r="F23" s="225"/>
      <c r="G23" s="225"/>
      <c r="H23" s="225"/>
      <c r="I23" s="225"/>
      <c r="J23" s="225"/>
      <c r="K23" s="225"/>
      <c r="L23" s="225"/>
      <c r="M23" s="225"/>
      <c r="N23" s="225"/>
      <c r="O23" s="225"/>
      <c r="P23" s="225"/>
      <c r="Q23" s="225"/>
      <c r="R23" s="225"/>
      <c r="S23" s="225"/>
      <c r="T23" s="137"/>
      <c r="U23" s="137"/>
      <c r="V23" s="137"/>
      <c r="W23" s="137"/>
      <c r="X23" s="137"/>
      <c r="Y23" s="137"/>
      <c r="Z23" s="137"/>
    </row>
    <row r="24" spans="1:26" ht="87.75" customHeight="1" x14ac:dyDescent="0.25">
      <c r="A24" s="162" t="s">
        <v>233</v>
      </c>
      <c r="B24" s="226" t="s">
        <v>136</v>
      </c>
      <c r="C24" s="221"/>
      <c r="D24" s="220" t="s">
        <v>131</v>
      </c>
      <c r="E24" s="221"/>
      <c r="F24" s="226" t="s">
        <v>112</v>
      </c>
      <c r="G24" s="221"/>
      <c r="H24" s="226" t="s">
        <v>113</v>
      </c>
      <c r="I24" s="221"/>
      <c r="J24" s="226" t="s">
        <v>115</v>
      </c>
      <c r="K24" s="221"/>
      <c r="L24" s="226" t="s">
        <v>114</v>
      </c>
      <c r="M24" s="221"/>
      <c r="N24" s="220" t="s">
        <v>116</v>
      </c>
      <c r="O24" s="221"/>
      <c r="P24" s="220" t="s">
        <v>137</v>
      </c>
      <c r="Q24" s="221"/>
      <c r="R24" s="220" t="s">
        <v>117</v>
      </c>
      <c r="S24" s="221"/>
      <c r="T24" s="137"/>
      <c r="U24" s="137"/>
      <c r="V24" s="137"/>
      <c r="W24" s="137"/>
      <c r="X24" s="137"/>
      <c r="Y24" s="137"/>
      <c r="Z24" s="137"/>
    </row>
    <row r="25" spans="1:26" ht="14.25" customHeight="1" thickBot="1" x14ac:dyDescent="0.3">
      <c r="A25" s="149" t="s">
        <v>372</v>
      </c>
      <c r="B25" s="124" t="s">
        <v>243</v>
      </c>
      <c r="C25" s="164" t="s">
        <v>376</v>
      </c>
      <c r="D25" s="124" t="s">
        <v>243</v>
      </c>
      <c r="E25" s="164" t="s">
        <v>376</v>
      </c>
      <c r="F25" s="124" t="s">
        <v>243</v>
      </c>
      <c r="G25" s="164" t="s">
        <v>376</v>
      </c>
      <c r="H25" s="124" t="s">
        <v>243</v>
      </c>
      <c r="I25" s="164" t="s">
        <v>376</v>
      </c>
      <c r="J25" s="124" t="s">
        <v>243</v>
      </c>
      <c r="K25" s="164" t="s">
        <v>376</v>
      </c>
      <c r="L25" s="124" t="s">
        <v>243</v>
      </c>
      <c r="M25" s="164" t="s">
        <v>376</v>
      </c>
      <c r="N25" s="164" t="s">
        <v>132</v>
      </c>
      <c r="O25" s="164" t="s">
        <v>376</v>
      </c>
      <c r="P25" s="164" t="s">
        <v>132</v>
      </c>
      <c r="Q25" s="164" t="s">
        <v>376</v>
      </c>
      <c r="R25" s="164" t="s">
        <v>132</v>
      </c>
      <c r="S25" s="164" t="s">
        <v>376</v>
      </c>
      <c r="T25" s="137"/>
      <c r="U25" s="137"/>
      <c r="V25" s="137"/>
      <c r="W25" s="137"/>
      <c r="X25" s="137"/>
      <c r="Y25" s="137"/>
      <c r="Z25" s="137"/>
    </row>
    <row r="26" spans="1:26" ht="14.25" customHeight="1" thickBot="1" x14ac:dyDescent="0.3">
      <c r="A26" s="165" t="s">
        <v>223</v>
      </c>
      <c r="B26" s="166">
        <v>8</v>
      </c>
      <c r="C26" s="167">
        <v>0.14285714285714285</v>
      </c>
      <c r="D26" s="166">
        <v>8</v>
      </c>
      <c r="E26" s="167">
        <v>0.14285714285714285</v>
      </c>
      <c r="F26" s="166">
        <v>8</v>
      </c>
      <c r="G26" s="167">
        <v>0.14285714285714285</v>
      </c>
      <c r="H26" s="166">
        <v>8</v>
      </c>
      <c r="I26" s="167">
        <v>0.14285714285714285</v>
      </c>
      <c r="J26" s="166">
        <v>8</v>
      </c>
      <c r="K26" s="167">
        <v>0.14285714285714285</v>
      </c>
      <c r="L26" s="166">
        <v>7</v>
      </c>
      <c r="M26" s="167">
        <v>0.14285714285714285</v>
      </c>
      <c r="N26" s="168"/>
      <c r="O26" s="168"/>
      <c r="P26" s="168"/>
      <c r="Q26" s="168"/>
      <c r="R26" s="168"/>
      <c r="S26" s="168"/>
      <c r="T26" s="137"/>
      <c r="U26" s="137"/>
      <c r="V26" s="137"/>
      <c r="W26" s="137"/>
      <c r="X26" s="137"/>
      <c r="Y26" s="137"/>
      <c r="Z26" s="137"/>
    </row>
    <row r="27" spans="1:26" ht="14.25" customHeight="1" thickBot="1" x14ac:dyDescent="0.3">
      <c r="A27" s="169" t="s">
        <v>224</v>
      </c>
      <c r="B27" s="170">
        <v>20</v>
      </c>
      <c r="C27" s="171">
        <v>0</v>
      </c>
      <c r="D27" s="170">
        <v>20</v>
      </c>
      <c r="E27" s="171">
        <v>0</v>
      </c>
      <c r="F27" s="172">
        <v>20</v>
      </c>
      <c r="G27" s="171">
        <v>0</v>
      </c>
      <c r="H27" s="170">
        <v>16</v>
      </c>
      <c r="I27" s="171">
        <v>0</v>
      </c>
      <c r="J27" s="170">
        <v>20</v>
      </c>
      <c r="K27" s="171">
        <v>0</v>
      </c>
      <c r="L27" s="170">
        <v>20</v>
      </c>
      <c r="M27" s="171">
        <v>0</v>
      </c>
      <c r="N27" s="168"/>
      <c r="O27" s="168"/>
      <c r="P27" s="168"/>
      <c r="Q27" s="168"/>
      <c r="R27" s="168"/>
      <c r="S27" s="168"/>
      <c r="T27" s="137"/>
      <c r="U27" s="137"/>
      <c r="V27" s="137"/>
      <c r="W27" s="137"/>
      <c r="X27" s="137"/>
      <c r="Y27" s="137"/>
      <c r="Z27" s="137"/>
    </row>
    <row r="28" spans="1:26" ht="14.25" customHeight="1" thickBot="1" x14ac:dyDescent="0.3">
      <c r="A28" s="169" t="s">
        <v>225</v>
      </c>
      <c r="B28" s="170">
        <v>26</v>
      </c>
      <c r="C28" s="171">
        <v>0.04</v>
      </c>
      <c r="D28" s="170">
        <v>16</v>
      </c>
      <c r="E28" s="171">
        <f>(D28-15)/15</f>
        <v>6.6666666666666666E-2</v>
      </c>
      <c r="F28" s="170">
        <v>26</v>
      </c>
      <c r="G28" s="171">
        <v>0.04</v>
      </c>
      <c r="H28" s="170">
        <v>26</v>
      </c>
      <c r="I28" s="171">
        <v>0.04</v>
      </c>
      <c r="J28" s="170">
        <v>26</v>
      </c>
      <c r="K28" s="171">
        <v>0.04</v>
      </c>
      <c r="L28" s="170">
        <v>21</v>
      </c>
      <c r="M28" s="171">
        <f>(L28-20)/20</f>
        <v>0.05</v>
      </c>
      <c r="N28" s="168"/>
      <c r="O28" s="168"/>
      <c r="P28" s="168"/>
      <c r="Q28" s="168"/>
      <c r="R28" s="168"/>
      <c r="S28" s="168"/>
      <c r="T28" s="137"/>
      <c r="U28" s="137"/>
      <c r="V28" s="137"/>
      <c r="W28" s="137"/>
      <c r="X28" s="137"/>
      <c r="Y28" s="137"/>
      <c r="Z28" s="137"/>
    </row>
    <row r="29" spans="1:26" ht="14.25" customHeight="1" thickBot="1" x14ac:dyDescent="0.3">
      <c r="A29" s="169" t="s">
        <v>226</v>
      </c>
      <c r="B29" s="170">
        <v>28</v>
      </c>
      <c r="C29" s="171">
        <v>3.7037037037037035E-2</v>
      </c>
      <c r="D29" s="170">
        <v>22</v>
      </c>
      <c r="E29" s="171">
        <f>(D29-21)/21</f>
        <v>4.7619047619047616E-2</v>
      </c>
      <c r="F29" s="172">
        <v>28</v>
      </c>
      <c r="G29" s="171">
        <v>3.7037037037037035E-2</v>
      </c>
      <c r="H29" s="170">
        <v>28</v>
      </c>
      <c r="I29" s="171">
        <v>3.7037037037037035E-2</v>
      </c>
      <c r="J29" s="170">
        <v>28</v>
      </c>
      <c r="K29" s="171">
        <v>3.7037037037037035E-2</v>
      </c>
      <c r="L29" s="170">
        <v>24</v>
      </c>
      <c r="M29" s="171">
        <f>(L29-23)/23</f>
        <v>4.3478260869565216E-2</v>
      </c>
      <c r="N29" s="168"/>
      <c r="O29" s="168"/>
      <c r="P29" s="168"/>
      <c r="Q29" s="168"/>
      <c r="R29" s="168"/>
      <c r="S29" s="168"/>
      <c r="T29" s="137"/>
      <c r="U29" s="137"/>
      <c r="V29" s="137"/>
      <c r="W29" s="137"/>
      <c r="X29" s="137"/>
      <c r="Y29" s="137"/>
      <c r="Z29" s="137"/>
    </row>
    <row r="30" spans="1:26" ht="14.25" customHeight="1" thickBot="1" x14ac:dyDescent="0.3">
      <c r="A30" s="169" t="s">
        <v>227</v>
      </c>
      <c r="B30" s="170">
        <v>51</v>
      </c>
      <c r="C30" s="171">
        <v>0.02</v>
      </c>
      <c r="D30" s="170">
        <v>33</v>
      </c>
      <c r="E30" s="171">
        <f>(D30-32)/32</f>
        <v>3.125E-2</v>
      </c>
      <c r="F30" s="172">
        <v>55</v>
      </c>
      <c r="G30" s="171">
        <f>(F30-54)/54</f>
        <v>1.8518518518518517E-2</v>
      </c>
      <c r="H30" s="170">
        <v>51</v>
      </c>
      <c r="I30" s="171">
        <v>0.02</v>
      </c>
      <c r="J30" s="170">
        <v>55</v>
      </c>
      <c r="K30" s="171">
        <v>0.02</v>
      </c>
      <c r="L30" s="170">
        <v>43</v>
      </c>
      <c r="M30" s="171">
        <f>(L30-42)/42</f>
        <v>2.3809523809523808E-2</v>
      </c>
      <c r="N30" s="168"/>
      <c r="O30" s="168"/>
      <c r="P30" s="168"/>
      <c r="Q30" s="168"/>
      <c r="R30" s="168"/>
      <c r="S30" s="168"/>
      <c r="T30" s="137"/>
      <c r="U30" s="137"/>
      <c r="V30" s="137"/>
      <c r="W30" s="137"/>
      <c r="X30" s="137"/>
      <c r="Y30" s="137"/>
      <c r="Z30" s="137"/>
    </row>
    <row r="31" spans="1:26" ht="14.25" customHeight="1" thickBot="1" x14ac:dyDescent="0.3">
      <c r="A31" s="169" t="s">
        <v>228</v>
      </c>
      <c r="B31" s="170">
        <v>27</v>
      </c>
      <c r="C31" s="171">
        <v>3.8461538461538464E-2</v>
      </c>
      <c r="D31" s="170">
        <v>21</v>
      </c>
      <c r="E31" s="171">
        <v>0.05</v>
      </c>
      <c r="F31" s="172">
        <v>27</v>
      </c>
      <c r="G31" s="171">
        <v>3.8461538461538464E-2</v>
      </c>
      <c r="H31" s="170">
        <v>27</v>
      </c>
      <c r="I31" s="171">
        <v>3.8461538461538464E-2</v>
      </c>
      <c r="J31" s="170">
        <v>27</v>
      </c>
      <c r="K31" s="171">
        <v>3.8461538461538464E-2</v>
      </c>
      <c r="L31" s="170">
        <v>21</v>
      </c>
      <c r="M31" s="171">
        <f>(L31-20)/20</f>
        <v>0.05</v>
      </c>
      <c r="N31" s="168"/>
      <c r="O31" s="168"/>
      <c r="P31" s="168"/>
      <c r="Q31" s="168"/>
      <c r="R31" s="168"/>
      <c r="S31" s="168"/>
      <c r="T31" s="137"/>
      <c r="U31" s="137"/>
      <c r="V31" s="137"/>
      <c r="W31" s="137"/>
      <c r="X31" s="137"/>
      <c r="Y31" s="137"/>
      <c r="Z31" s="137"/>
    </row>
    <row r="32" spans="1:26" ht="14.25" customHeight="1" thickBot="1" x14ac:dyDescent="0.3">
      <c r="A32" s="169" t="s">
        <v>229</v>
      </c>
      <c r="B32" s="170">
        <v>49</v>
      </c>
      <c r="C32" s="171">
        <v>0</v>
      </c>
      <c r="D32" s="170">
        <v>49</v>
      </c>
      <c r="E32" s="171">
        <v>0</v>
      </c>
      <c r="F32" s="172">
        <v>49</v>
      </c>
      <c r="G32" s="171">
        <v>0</v>
      </c>
      <c r="H32" s="170">
        <v>41</v>
      </c>
      <c r="I32" s="171">
        <v>0</v>
      </c>
      <c r="J32" s="170">
        <v>49</v>
      </c>
      <c r="K32" s="171">
        <v>0</v>
      </c>
      <c r="L32" s="170">
        <v>49</v>
      </c>
      <c r="M32" s="171">
        <v>0</v>
      </c>
      <c r="N32" s="168"/>
      <c r="O32" s="168"/>
      <c r="P32" s="168"/>
      <c r="Q32" s="168"/>
      <c r="R32" s="168"/>
      <c r="S32" s="168"/>
      <c r="T32" s="137"/>
      <c r="U32" s="137"/>
      <c r="V32" s="137"/>
      <c r="W32" s="137"/>
      <c r="X32" s="137"/>
      <c r="Y32" s="137"/>
      <c r="Z32" s="137"/>
    </row>
    <row r="33" spans="1:26" ht="14.25" customHeight="1" thickBot="1" x14ac:dyDescent="0.3">
      <c r="A33" s="169" t="s">
        <v>230</v>
      </c>
      <c r="B33" s="170">
        <v>42</v>
      </c>
      <c r="C33" s="171">
        <v>0</v>
      </c>
      <c r="D33" s="170">
        <v>42</v>
      </c>
      <c r="E33" s="171">
        <v>0</v>
      </c>
      <c r="F33" s="172">
        <v>42</v>
      </c>
      <c r="G33" s="171">
        <v>0</v>
      </c>
      <c r="H33" s="170">
        <v>32</v>
      </c>
      <c r="I33" s="171">
        <v>0</v>
      </c>
      <c r="J33" s="170">
        <v>42</v>
      </c>
      <c r="K33" s="171">
        <v>0</v>
      </c>
      <c r="L33" s="170">
        <v>42</v>
      </c>
      <c r="M33" s="171">
        <v>0</v>
      </c>
      <c r="N33" s="168"/>
      <c r="O33" s="168"/>
      <c r="P33" s="168"/>
      <c r="Q33" s="168"/>
      <c r="R33" s="168"/>
      <c r="S33" s="168"/>
      <c r="T33" s="137"/>
      <c r="U33" s="137"/>
      <c r="V33" s="137"/>
      <c r="W33" s="137"/>
      <c r="X33" s="137"/>
      <c r="Y33" s="137"/>
      <c r="Z33" s="137"/>
    </row>
    <row r="34" spans="1:26" ht="14.25" customHeight="1" thickBot="1" x14ac:dyDescent="0.3">
      <c r="A34" s="169" t="s">
        <v>199</v>
      </c>
      <c r="B34" s="170">
        <v>28</v>
      </c>
      <c r="C34" s="171">
        <v>0</v>
      </c>
      <c r="D34" s="170">
        <v>28</v>
      </c>
      <c r="E34" s="171">
        <v>0</v>
      </c>
      <c r="F34" s="172">
        <v>28</v>
      </c>
      <c r="G34" s="171">
        <v>0</v>
      </c>
      <c r="H34" s="170">
        <v>23</v>
      </c>
      <c r="I34" s="171">
        <v>0</v>
      </c>
      <c r="J34" s="170">
        <v>28</v>
      </c>
      <c r="K34" s="171">
        <v>0</v>
      </c>
      <c r="L34" s="170">
        <v>28</v>
      </c>
      <c r="M34" s="171">
        <v>0</v>
      </c>
      <c r="N34" s="168"/>
      <c r="O34" s="168"/>
      <c r="P34" s="168"/>
      <c r="Q34" s="168"/>
      <c r="R34" s="168"/>
      <c r="S34" s="168"/>
      <c r="T34" s="137"/>
      <c r="U34" s="137"/>
      <c r="V34" s="137"/>
      <c r="W34" s="137"/>
      <c r="X34" s="137"/>
      <c r="Y34" s="137"/>
      <c r="Z34" s="137"/>
    </row>
    <row r="35" spans="1:26" ht="14.25" customHeight="1" thickBot="1" x14ac:dyDescent="0.3">
      <c r="A35" s="169" t="s">
        <v>235</v>
      </c>
      <c r="B35" s="170">
        <v>6</v>
      </c>
      <c r="C35" s="171">
        <v>0</v>
      </c>
      <c r="D35" s="170">
        <v>6</v>
      </c>
      <c r="E35" s="171">
        <v>0</v>
      </c>
      <c r="F35" s="170">
        <v>6</v>
      </c>
      <c r="G35" s="171">
        <v>0</v>
      </c>
      <c r="H35" s="170">
        <v>6</v>
      </c>
      <c r="I35" s="171">
        <v>0</v>
      </c>
      <c r="J35" s="170">
        <v>6</v>
      </c>
      <c r="K35" s="171">
        <v>0</v>
      </c>
      <c r="L35" s="170">
        <v>6</v>
      </c>
      <c r="M35" s="171">
        <v>0</v>
      </c>
      <c r="N35" s="168"/>
      <c r="O35" s="168"/>
      <c r="P35" s="168"/>
      <c r="Q35" s="168"/>
      <c r="R35" s="168"/>
      <c r="S35" s="168"/>
      <c r="T35" s="137"/>
      <c r="U35" s="137"/>
      <c r="V35" s="137"/>
      <c r="W35" s="137"/>
      <c r="X35" s="137"/>
      <c r="Y35" s="137"/>
      <c r="Z35" s="137"/>
    </row>
    <row r="36" spans="1:26" ht="14.25" customHeight="1" thickBot="1" x14ac:dyDescent="0.3">
      <c r="A36" s="169" t="s">
        <v>231</v>
      </c>
      <c r="B36" s="170">
        <v>6</v>
      </c>
      <c r="C36" s="171">
        <v>0</v>
      </c>
      <c r="D36" s="170">
        <v>6</v>
      </c>
      <c r="E36" s="171">
        <v>0</v>
      </c>
      <c r="F36" s="170">
        <v>6</v>
      </c>
      <c r="G36" s="171">
        <v>0</v>
      </c>
      <c r="H36" s="170">
        <v>6</v>
      </c>
      <c r="I36" s="171">
        <v>0</v>
      </c>
      <c r="J36" s="170">
        <v>6</v>
      </c>
      <c r="K36" s="171">
        <v>0</v>
      </c>
      <c r="L36" s="170">
        <v>6</v>
      </c>
      <c r="M36" s="171">
        <v>0</v>
      </c>
      <c r="N36" s="168"/>
      <c r="O36" s="168"/>
      <c r="P36" s="168"/>
      <c r="Q36" s="168"/>
      <c r="R36" s="168"/>
      <c r="S36" s="168"/>
      <c r="T36" s="137"/>
      <c r="U36" s="137"/>
      <c r="V36" s="137"/>
      <c r="W36" s="137"/>
      <c r="X36" s="137"/>
      <c r="Y36" s="137"/>
      <c r="Z36" s="137"/>
    </row>
    <row r="37" spans="1:26" ht="14.25" customHeight="1" thickBot="1" x14ac:dyDescent="0.3">
      <c r="A37" s="169" t="s">
        <v>232</v>
      </c>
      <c r="B37" s="170">
        <v>125</v>
      </c>
      <c r="C37" s="171">
        <f>(125-82)/82</f>
        <v>0.52439024390243905</v>
      </c>
      <c r="D37" s="170">
        <v>124</v>
      </c>
      <c r="E37" s="171">
        <f>(124-81)/81</f>
        <v>0.53086419753086422</v>
      </c>
      <c r="F37" s="170">
        <v>125</v>
      </c>
      <c r="G37" s="171">
        <v>0.52439024390243905</v>
      </c>
      <c r="H37" s="170">
        <v>125</v>
      </c>
      <c r="I37" s="171">
        <v>0.52439024390243905</v>
      </c>
      <c r="J37" s="170">
        <v>125</v>
      </c>
      <c r="K37" s="171">
        <v>0.52439024390243905</v>
      </c>
      <c r="L37" s="170">
        <v>125</v>
      </c>
      <c r="M37" s="171">
        <v>0.52439024390243905</v>
      </c>
      <c r="N37" s="168"/>
      <c r="O37" s="168"/>
      <c r="P37" s="168"/>
      <c r="Q37" s="168"/>
      <c r="R37" s="168"/>
      <c r="S37" s="168"/>
      <c r="T37" s="137"/>
      <c r="U37" s="137"/>
      <c r="V37" s="137"/>
      <c r="W37" s="137"/>
      <c r="X37" s="137"/>
      <c r="Y37" s="137"/>
      <c r="Z37" s="137"/>
    </row>
    <row r="38" spans="1:26" ht="14.25" customHeight="1" x14ac:dyDescent="0.25">
      <c r="A38" s="173" t="s">
        <v>70</v>
      </c>
      <c r="B38" s="173"/>
      <c r="C38" s="173"/>
      <c r="D38" s="174"/>
      <c r="E38" s="174"/>
      <c r="F38" s="174"/>
      <c r="G38" s="174"/>
      <c r="H38" s="174"/>
      <c r="I38" s="174"/>
      <c r="J38" s="174"/>
      <c r="K38" s="174"/>
      <c r="L38" s="174"/>
      <c r="M38" s="174"/>
      <c r="N38" s="137"/>
      <c r="O38" s="137"/>
      <c r="P38" s="137"/>
      <c r="Q38" s="137"/>
      <c r="R38" s="137"/>
      <c r="S38" s="137"/>
      <c r="T38" s="137"/>
      <c r="U38" s="137"/>
      <c r="V38" s="137"/>
      <c r="W38" s="137"/>
      <c r="X38" s="137"/>
      <c r="Y38" s="137"/>
      <c r="Z38" s="137"/>
    </row>
    <row r="39" spans="1:26" ht="14.25" customHeight="1" x14ac:dyDescent="0.25">
      <c r="A39" s="173" t="s">
        <v>31</v>
      </c>
      <c r="B39" s="173"/>
      <c r="C39" s="173"/>
      <c r="D39" s="174"/>
      <c r="E39" s="174"/>
      <c r="F39" s="174"/>
      <c r="G39" s="174"/>
      <c r="H39" s="174"/>
      <c r="I39" s="174"/>
      <c r="J39" s="174"/>
      <c r="K39" s="174"/>
      <c r="L39" s="174"/>
      <c r="M39" s="174"/>
      <c r="N39" s="137"/>
      <c r="O39" s="137"/>
      <c r="P39" s="137"/>
      <c r="Q39" s="137"/>
      <c r="R39" s="137"/>
      <c r="S39" s="137"/>
      <c r="T39" s="137"/>
      <c r="U39" s="137"/>
      <c r="V39" s="137"/>
      <c r="W39" s="137"/>
      <c r="X39" s="137"/>
      <c r="Y39" s="137"/>
      <c r="Z39" s="137"/>
    </row>
    <row r="40" spans="1:26" ht="14.25" customHeight="1" x14ac:dyDescent="0.25">
      <c r="A40" s="175" t="s">
        <v>89</v>
      </c>
      <c r="B40" s="173"/>
      <c r="C40" s="173"/>
      <c r="D40" s="174"/>
      <c r="E40" s="174"/>
      <c r="F40" s="174"/>
      <c r="G40" s="174"/>
      <c r="H40" s="174"/>
      <c r="I40" s="174"/>
      <c r="J40" s="174"/>
      <c r="K40" s="174"/>
      <c r="L40" s="174"/>
      <c r="M40" s="174"/>
      <c r="N40" s="137"/>
      <c r="O40" s="137"/>
      <c r="P40" s="137"/>
      <c r="Q40" s="137"/>
      <c r="R40" s="137"/>
      <c r="S40" s="137"/>
      <c r="T40" s="137"/>
      <c r="U40" s="137"/>
      <c r="V40" s="137"/>
      <c r="W40" s="137"/>
      <c r="X40" s="137"/>
      <c r="Y40" s="137"/>
      <c r="Z40" s="137"/>
    </row>
    <row r="41" spans="1:26" ht="14.25" customHeight="1" x14ac:dyDescent="0.25">
      <c r="A41" s="175" t="s">
        <v>88</v>
      </c>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4.25" customHeight="1" x14ac:dyDescent="0.25">
      <c r="A42" s="173" t="s">
        <v>85</v>
      </c>
      <c r="B42" s="176"/>
      <c r="C42" s="176"/>
      <c r="D42" s="176"/>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4.25" customHeight="1" x14ac:dyDescent="0.25">
      <c r="A43" s="175" t="s">
        <v>135</v>
      </c>
      <c r="B43" s="173"/>
      <c r="C43" s="173"/>
      <c r="D43" s="174"/>
      <c r="E43" s="174"/>
      <c r="F43" s="174"/>
      <c r="G43" s="174"/>
      <c r="H43" s="174"/>
      <c r="I43" s="174"/>
      <c r="J43" s="174"/>
      <c r="K43" s="174"/>
      <c r="L43" s="174"/>
      <c r="M43" s="174"/>
      <c r="N43" s="137"/>
      <c r="O43" s="137"/>
      <c r="P43" s="137"/>
      <c r="Q43" s="137"/>
      <c r="R43" s="137"/>
      <c r="S43" s="137"/>
      <c r="T43" s="137"/>
      <c r="U43" s="137"/>
      <c r="V43" s="137"/>
      <c r="W43" s="137"/>
      <c r="X43" s="137"/>
      <c r="Y43" s="137"/>
      <c r="Z43" s="137"/>
    </row>
    <row r="44" spans="1:26" ht="14.25" customHeight="1" x14ac:dyDescent="0.25">
      <c r="A44" s="178" t="s">
        <v>133</v>
      </c>
      <c r="B44" s="173"/>
      <c r="C44" s="173"/>
      <c r="D44" s="174"/>
      <c r="E44" s="174"/>
      <c r="F44" s="174"/>
      <c r="G44" s="174"/>
      <c r="H44" s="174"/>
      <c r="I44" s="174"/>
      <c r="J44" s="174"/>
      <c r="K44" s="174"/>
      <c r="L44" s="174"/>
      <c r="M44" s="174"/>
      <c r="N44" s="137"/>
      <c r="O44" s="137"/>
      <c r="P44" s="137"/>
      <c r="Q44" s="137"/>
      <c r="R44" s="137"/>
      <c r="S44" s="137"/>
      <c r="T44" s="137"/>
      <c r="U44" s="137"/>
      <c r="V44" s="137"/>
      <c r="W44" s="137"/>
      <c r="X44" s="137"/>
      <c r="Y44" s="137"/>
      <c r="Z44" s="137"/>
    </row>
    <row r="45" spans="1:26" ht="14.25" customHeight="1" x14ac:dyDescent="0.25">
      <c r="A45" s="175" t="s">
        <v>130</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4.25" customHeight="1" x14ac:dyDescent="0.25">
      <c r="A46" s="175"/>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4.25" customHeight="1" x14ac:dyDescent="0.25">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 customHeight="1" x14ac:dyDescent="0.25">
      <c r="A48" s="140" t="s">
        <v>77</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1:26" ht="14.25" customHeight="1" x14ac:dyDescent="0.25">
      <c r="A49" s="180" t="s">
        <v>25</v>
      </c>
      <c r="B49" s="142" t="s">
        <v>26</v>
      </c>
      <c r="C49" s="142" t="s">
        <v>377</v>
      </c>
      <c r="D49" s="174"/>
      <c r="E49" s="174"/>
      <c r="F49" s="174"/>
      <c r="G49" s="174"/>
      <c r="H49" s="174"/>
      <c r="I49" s="174"/>
      <c r="J49" s="174"/>
      <c r="K49" s="144"/>
      <c r="L49" s="144"/>
      <c r="M49" s="136"/>
      <c r="N49" s="137"/>
      <c r="O49" s="137"/>
      <c r="P49" s="137"/>
      <c r="Q49" s="137"/>
      <c r="R49" s="137"/>
      <c r="S49" s="137"/>
      <c r="T49" s="137"/>
      <c r="U49" s="137"/>
      <c r="V49" s="137"/>
      <c r="W49" s="137"/>
      <c r="X49" s="137"/>
      <c r="Y49" s="137"/>
      <c r="Z49" s="137"/>
    </row>
    <row r="50" spans="1:26" ht="14.25" customHeight="1" x14ac:dyDescent="0.25">
      <c r="A50" s="181">
        <v>45762</v>
      </c>
      <c r="B50" s="182" t="s">
        <v>370</v>
      </c>
      <c r="C50" s="168"/>
      <c r="D50" s="174"/>
      <c r="E50" s="174"/>
      <c r="F50" s="174"/>
      <c r="G50" s="174"/>
      <c r="H50" s="174"/>
      <c r="I50" s="174"/>
      <c r="J50" s="136"/>
      <c r="K50" s="136"/>
      <c r="L50" s="137"/>
      <c r="M50" s="136"/>
      <c r="N50" s="137"/>
      <c r="O50" s="137"/>
      <c r="P50" s="137"/>
      <c r="Q50" s="137"/>
      <c r="R50" s="137"/>
      <c r="S50" s="137"/>
      <c r="T50" s="137"/>
      <c r="U50" s="137"/>
      <c r="V50" s="137"/>
      <c r="W50" s="137"/>
      <c r="X50" s="137"/>
      <c r="Y50" s="137"/>
      <c r="Z50" s="137"/>
    </row>
    <row r="51" spans="1:26" ht="14.25" customHeight="1" x14ac:dyDescent="0.25">
      <c r="A51" s="137"/>
      <c r="B51" s="137"/>
      <c r="C51" s="137"/>
      <c r="D51" s="163" t="s">
        <v>40</v>
      </c>
      <c r="E51" s="183"/>
      <c r="F51" s="183"/>
      <c r="G51" s="183"/>
      <c r="H51" s="184"/>
      <c r="I51" s="163" t="s">
        <v>94</v>
      </c>
      <c r="J51" s="183"/>
      <c r="K51" s="183"/>
      <c r="L51" s="183"/>
      <c r="M51" s="183"/>
      <c r="N51" s="183"/>
      <c r="O51" s="183"/>
      <c r="P51" s="183"/>
      <c r="Q51" s="184"/>
      <c r="R51" s="137"/>
      <c r="S51" s="137"/>
      <c r="T51" s="137"/>
      <c r="U51" s="137"/>
      <c r="V51" s="137"/>
      <c r="W51" s="137"/>
      <c r="X51" s="137"/>
      <c r="Y51" s="137"/>
      <c r="Z51" s="137"/>
    </row>
    <row r="52" spans="1:26" ht="42.6" customHeight="1" thickBot="1" x14ac:dyDescent="0.3">
      <c r="A52" s="149" t="s">
        <v>39</v>
      </c>
      <c r="B52" s="149" t="s">
        <v>43</v>
      </c>
      <c r="C52" s="149" t="s">
        <v>42</v>
      </c>
      <c r="D52" s="164" t="s">
        <v>378</v>
      </c>
      <c r="E52" s="164" t="s">
        <v>379</v>
      </c>
      <c r="F52" s="126" t="s">
        <v>392</v>
      </c>
      <c r="G52" s="126" t="s">
        <v>393</v>
      </c>
      <c r="H52" s="123" t="s">
        <v>394</v>
      </c>
      <c r="I52" s="185" t="s">
        <v>380</v>
      </c>
      <c r="J52" s="164" t="s">
        <v>69</v>
      </c>
      <c r="K52" s="186" t="s">
        <v>381</v>
      </c>
      <c r="L52" s="164" t="s">
        <v>382</v>
      </c>
      <c r="M52" s="164" t="s">
        <v>67</v>
      </c>
      <c r="N52" s="186" t="s">
        <v>383</v>
      </c>
      <c r="O52" s="164" t="s">
        <v>384</v>
      </c>
      <c r="P52" s="164" t="s">
        <v>52</v>
      </c>
      <c r="Q52" s="186" t="s">
        <v>385</v>
      </c>
      <c r="R52" s="137"/>
      <c r="S52" s="137"/>
      <c r="T52" s="137"/>
      <c r="U52" s="137"/>
      <c r="V52" s="137"/>
      <c r="W52" s="137"/>
      <c r="X52" s="137"/>
      <c r="Y52" s="137"/>
      <c r="Z52" s="137"/>
    </row>
    <row r="53" spans="1:26" ht="14.25" customHeight="1" thickBot="1" x14ac:dyDescent="0.3">
      <c r="A53" s="187" t="s">
        <v>223</v>
      </c>
      <c r="B53" s="188" t="s">
        <v>238</v>
      </c>
      <c r="C53" s="189" t="s">
        <v>244</v>
      </c>
      <c r="D53" s="168" t="s">
        <v>34</v>
      </c>
      <c r="E53" s="190" t="s">
        <v>386</v>
      </c>
      <c r="F53" s="191">
        <v>93</v>
      </c>
      <c r="G53" s="192">
        <v>24</v>
      </c>
      <c r="H53" s="193">
        <f>(F53-G53)/G53</f>
        <v>2.875</v>
      </c>
      <c r="I53" s="194">
        <v>4626</v>
      </c>
      <c r="J53" s="194">
        <v>28</v>
      </c>
      <c r="K53" s="195">
        <f>(I54-J53)/J53</f>
        <v>147.85714285714286</v>
      </c>
      <c r="L53" s="168"/>
      <c r="M53" s="168"/>
      <c r="N53" s="168"/>
      <c r="O53" s="168"/>
      <c r="P53" s="168"/>
      <c r="Q53" s="168"/>
      <c r="R53" s="137"/>
      <c r="S53" s="137"/>
      <c r="T53" s="137"/>
      <c r="U53" s="137"/>
      <c r="V53" s="137"/>
      <c r="W53" s="137"/>
      <c r="X53" s="137"/>
      <c r="Y53" s="137"/>
      <c r="Z53" s="137"/>
    </row>
    <row r="54" spans="1:26" ht="14.25" customHeight="1" thickBot="1" x14ac:dyDescent="0.3">
      <c r="A54" s="196" t="s">
        <v>224</v>
      </c>
      <c r="B54" s="197" t="s">
        <v>239</v>
      </c>
      <c r="C54" s="198" t="s">
        <v>244</v>
      </c>
      <c r="D54" s="168"/>
      <c r="E54" s="199">
        <v>0.35</v>
      </c>
      <c r="F54" s="191">
        <v>48</v>
      </c>
      <c r="G54" s="192">
        <v>31</v>
      </c>
      <c r="H54" s="193">
        <f t="shared" ref="H54:H64" si="1">(F54-G54)/G54</f>
        <v>0.54838709677419351</v>
      </c>
      <c r="I54" s="194">
        <v>4168</v>
      </c>
      <c r="J54" s="200">
        <v>6148</v>
      </c>
      <c r="K54" s="195">
        <f>(I55-J54)/J54</f>
        <v>-8.2791151594014317E-2</v>
      </c>
      <c r="L54" s="168"/>
      <c r="M54" s="168"/>
      <c r="N54" s="168"/>
      <c r="O54" s="168"/>
      <c r="P54" s="168"/>
      <c r="Q54" s="168"/>
      <c r="R54" s="137"/>
      <c r="S54" s="137"/>
      <c r="T54" s="137"/>
      <c r="U54" s="137"/>
      <c r="V54" s="137"/>
      <c r="W54" s="137"/>
      <c r="X54" s="137"/>
      <c r="Y54" s="137"/>
      <c r="Z54" s="137"/>
    </row>
    <row r="55" spans="1:26" ht="14.25" customHeight="1" thickBot="1" x14ac:dyDescent="0.3">
      <c r="A55" s="196" t="s">
        <v>225</v>
      </c>
      <c r="B55" s="197" t="s">
        <v>237</v>
      </c>
      <c r="C55" s="198" t="s">
        <v>244</v>
      </c>
      <c r="D55" s="168"/>
      <c r="E55" s="125" t="s">
        <v>386</v>
      </c>
      <c r="F55" s="191">
        <v>94</v>
      </c>
      <c r="G55" s="192">
        <v>24</v>
      </c>
      <c r="H55" s="193">
        <f t="shared" si="1"/>
        <v>2.9166666666666665</v>
      </c>
      <c r="I55" s="200">
        <v>5639</v>
      </c>
      <c r="J55" s="194">
        <v>699</v>
      </c>
      <c r="K55" s="195">
        <f>(I56-J55)/J55</f>
        <v>2.9356223175965663</v>
      </c>
      <c r="L55" s="168"/>
      <c r="M55" s="168"/>
      <c r="N55" s="168"/>
      <c r="O55" s="168"/>
      <c r="P55" s="168"/>
      <c r="Q55" s="168"/>
      <c r="R55" s="137"/>
      <c r="S55" s="137"/>
      <c r="T55" s="137"/>
      <c r="U55" s="137"/>
      <c r="V55" s="137"/>
      <c r="W55" s="137"/>
      <c r="X55" s="137"/>
      <c r="Y55" s="137"/>
      <c r="Z55" s="137"/>
    </row>
    <row r="56" spans="1:26" ht="14.25" customHeight="1" thickBot="1" x14ac:dyDescent="0.3">
      <c r="A56" s="196" t="s">
        <v>226</v>
      </c>
      <c r="B56" s="197" t="s">
        <v>237</v>
      </c>
      <c r="C56" s="198" t="s">
        <v>244</v>
      </c>
      <c r="D56" s="168"/>
      <c r="E56" s="125" t="s">
        <v>386</v>
      </c>
      <c r="F56" s="191">
        <v>92</v>
      </c>
      <c r="G56" s="192">
        <v>24</v>
      </c>
      <c r="H56" s="193">
        <f t="shared" si="1"/>
        <v>2.8333333333333335</v>
      </c>
      <c r="I56" s="194">
        <v>2751</v>
      </c>
      <c r="J56" s="194">
        <v>162</v>
      </c>
      <c r="K56" s="195">
        <f>(I57-J56)/J56</f>
        <v>18.493827160493826</v>
      </c>
      <c r="L56" s="168"/>
      <c r="M56" s="168"/>
      <c r="N56" s="168"/>
      <c r="O56" s="168"/>
      <c r="P56" s="168"/>
      <c r="Q56" s="168"/>
      <c r="R56" s="137"/>
      <c r="S56" s="137"/>
      <c r="T56" s="137"/>
      <c r="U56" s="137"/>
      <c r="V56" s="137"/>
      <c r="W56" s="137"/>
      <c r="X56" s="137"/>
      <c r="Y56" s="137"/>
      <c r="Z56" s="137"/>
    </row>
    <row r="57" spans="1:26" ht="14.25" customHeight="1" thickBot="1" x14ac:dyDescent="0.3">
      <c r="A57" s="196" t="s">
        <v>227</v>
      </c>
      <c r="B57" s="201" t="s">
        <v>237</v>
      </c>
      <c r="C57" s="198" t="s">
        <v>244</v>
      </c>
      <c r="D57" s="168"/>
      <c r="E57" s="202" t="s">
        <v>387</v>
      </c>
      <c r="F57" s="191">
        <v>100</v>
      </c>
      <c r="G57" s="192">
        <v>28</v>
      </c>
      <c r="H57" s="193">
        <f t="shared" si="1"/>
        <v>2.5714285714285716</v>
      </c>
      <c r="I57" s="194">
        <v>3158</v>
      </c>
      <c r="J57" s="203">
        <v>174</v>
      </c>
      <c r="K57" s="195">
        <f>(I57-J57)/J57</f>
        <v>17.149425287356323</v>
      </c>
      <c r="L57" s="168"/>
      <c r="M57" s="168"/>
      <c r="N57" s="168"/>
      <c r="O57" s="168"/>
      <c r="P57" s="168"/>
      <c r="Q57" s="168"/>
      <c r="R57" s="137"/>
      <c r="S57" s="137"/>
      <c r="T57" s="137"/>
      <c r="U57" s="137"/>
      <c r="V57" s="137"/>
      <c r="W57" s="137"/>
      <c r="X57" s="137"/>
      <c r="Y57" s="137"/>
      <c r="Z57" s="137"/>
    </row>
    <row r="58" spans="1:26" ht="14.25" customHeight="1" thickBot="1" x14ac:dyDescent="0.3">
      <c r="A58" s="196" t="s">
        <v>228</v>
      </c>
      <c r="B58" s="197" t="s">
        <v>237</v>
      </c>
      <c r="C58" s="198" t="s">
        <v>244</v>
      </c>
      <c r="D58" s="168"/>
      <c r="E58" s="125" t="s">
        <v>388</v>
      </c>
      <c r="F58" s="191">
        <v>2339</v>
      </c>
      <c r="G58" s="194">
        <v>502</v>
      </c>
      <c r="H58" s="193">
        <f t="shared" si="1"/>
        <v>3.6593625498007967</v>
      </c>
      <c r="I58" s="203">
        <v>1843</v>
      </c>
      <c r="J58" s="203">
        <v>59</v>
      </c>
      <c r="K58" s="195">
        <f t="shared" ref="K58:K64" si="2">(I58-J58)/J58</f>
        <v>30.237288135593221</v>
      </c>
      <c r="L58" s="168"/>
      <c r="M58" s="168"/>
      <c r="N58" s="168"/>
      <c r="O58" s="168"/>
      <c r="P58" s="168"/>
      <c r="Q58" s="168"/>
      <c r="R58" s="137"/>
      <c r="S58" s="137"/>
      <c r="T58" s="137"/>
      <c r="U58" s="137"/>
      <c r="V58" s="137"/>
      <c r="W58" s="137"/>
      <c r="X58" s="137"/>
      <c r="Y58" s="137"/>
      <c r="Z58" s="137"/>
    </row>
    <row r="59" spans="1:26" ht="14.25" customHeight="1" thickBot="1" x14ac:dyDescent="0.3">
      <c r="A59" s="196" t="s">
        <v>229</v>
      </c>
      <c r="B59" s="197" t="s">
        <v>239</v>
      </c>
      <c r="C59" s="198" t="s">
        <v>244</v>
      </c>
      <c r="D59" s="168"/>
      <c r="E59" s="125" t="s">
        <v>389</v>
      </c>
      <c r="F59" s="191">
        <v>48</v>
      </c>
      <c r="G59" s="192">
        <v>20</v>
      </c>
      <c r="H59" s="193">
        <f t="shared" si="1"/>
        <v>1.4</v>
      </c>
      <c r="I59" s="194">
        <v>12216</v>
      </c>
      <c r="J59" s="194">
        <v>9367</v>
      </c>
      <c r="K59" s="195">
        <f t="shared" si="2"/>
        <v>0.30415287712181061</v>
      </c>
      <c r="L59" s="168"/>
      <c r="M59" s="168"/>
      <c r="N59" s="168"/>
      <c r="O59" s="168"/>
      <c r="P59" s="168"/>
      <c r="Q59" s="168"/>
      <c r="R59" s="137"/>
      <c r="S59" s="137"/>
      <c r="T59" s="137"/>
      <c r="U59" s="137"/>
      <c r="V59" s="137"/>
      <c r="W59" s="137"/>
      <c r="X59" s="137"/>
      <c r="Y59" s="137"/>
      <c r="Z59" s="137"/>
    </row>
    <row r="60" spans="1:26" ht="14.25" customHeight="1" thickBot="1" x14ac:dyDescent="0.3">
      <c r="A60" s="196" t="s">
        <v>230</v>
      </c>
      <c r="B60" s="197" t="s">
        <v>239</v>
      </c>
      <c r="C60" s="198" t="s">
        <v>244</v>
      </c>
      <c r="D60" s="168"/>
      <c r="E60" s="125" t="s">
        <v>389</v>
      </c>
      <c r="F60" s="191">
        <v>48</v>
      </c>
      <c r="G60" s="192">
        <v>74</v>
      </c>
      <c r="H60" s="193">
        <f t="shared" si="1"/>
        <v>-0.35135135135135137</v>
      </c>
      <c r="I60" s="194">
        <v>149635</v>
      </c>
      <c r="J60" s="194">
        <v>74302</v>
      </c>
      <c r="K60" s="195">
        <f t="shared" si="2"/>
        <v>1.0138758041506286</v>
      </c>
      <c r="L60" s="168"/>
      <c r="M60" s="168"/>
      <c r="N60" s="168"/>
      <c r="O60" s="168"/>
      <c r="P60" s="168"/>
      <c r="Q60" s="168"/>
      <c r="R60" s="137"/>
      <c r="S60" s="137"/>
      <c r="T60" s="137"/>
      <c r="U60" s="137"/>
      <c r="V60" s="137"/>
      <c r="W60" s="137"/>
      <c r="X60" s="137"/>
      <c r="Y60" s="137"/>
      <c r="Z60" s="137"/>
    </row>
    <row r="61" spans="1:26" ht="14.25" customHeight="1" thickBot="1" x14ac:dyDescent="0.3">
      <c r="A61" s="196" t="s">
        <v>199</v>
      </c>
      <c r="B61" s="197" t="s">
        <v>240</v>
      </c>
      <c r="C61" s="198" t="s">
        <v>244</v>
      </c>
      <c r="D61" s="168"/>
      <c r="E61" s="125" t="s">
        <v>389</v>
      </c>
      <c r="F61" s="191">
        <v>48</v>
      </c>
      <c r="G61" s="192">
        <v>37</v>
      </c>
      <c r="H61" s="193">
        <f t="shared" si="1"/>
        <v>0.29729729729729731</v>
      </c>
      <c r="I61" s="194">
        <v>78910</v>
      </c>
      <c r="J61" s="194">
        <v>26403</v>
      </c>
      <c r="K61" s="195">
        <f t="shared" si="2"/>
        <v>1.9886755292959133</v>
      </c>
      <c r="L61" s="168"/>
      <c r="M61" s="168"/>
      <c r="N61" s="168"/>
      <c r="O61" s="168"/>
      <c r="P61" s="168"/>
      <c r="Q61" s="168"/>
      <c r="R61" s="137"/>
      <c r="S61" s="137"/>
      <c r="T61" s="137"/>
      <c r="U61" s="137"/>
      <c r="V61" s="137"/>
      <c r="W61" s="137"/>
      <c r="X61" s="137"/>
      <c r="Y61" s="137"/>
      <c r="Z61" s="137"/>
    </row>
    <row r="62" spans="1:26" ht="14.25" customHeight="1" thickBot="1" x14ac:dyDescent="0.3">
      <c r="A62" s="196" t="s">
        <v>235</v>
      </c>
      <c r="B62" s="197" t="s">
        <v>240</v>
      </c>
      <c r="C62" s="198" t="s">
        <v>244</v>
      </c>
      <c r="D62" s="168"/>
      <c r="E62" s="125" t="s">
        <v>389</v>
      </c>
      <c r="F62" s="191">
        <v>48</v>
      </c>
      <c r="G62" s="192">
        <v>13</v>
      </c>
      <c r="H62" s="193">
        <f t="shared" si="1"/>
        <v>2.6923076923076925</v>
      </c>
      <c r="I62" s="194">
        <v>1712</v>
      </c>
      <c r="J62" s="194">
        <v>3</v>
      </c>
      <c r="K62" s="195">
        <f t="shared" si="2"/>
        <v>569.66666666666663</v>
      </c>
      <c r="L62" s="168"/>
      <c r="M62" s="168"/>
      <c r="N62" s="168"/>
      <c r="O62" s="168"/>
      <c r="P62" s="168"/>
      <c r="Q62" s="168"/>
      <c r="R62" s="137"/>
      <c r="S62" s="137"/>
      <c r="T62" s="137"/>
      <c r="U62" s="137"/>
      <c r="V62" s="137"/>
      <c r="W62" s="137"/>
      <c r="X62" s="137"/>
      <c r="Y62" s="137"/>
      <c r="Z62" s="137"/>
    </row>
    <row r="63" spans="1:26" ht="14.25" customHeight="1" thickBot="1" x14ac:dyDescent="0.3">
      <c r="A63" s="196" t="s">
        <v>231</v>
      </c>
      <c r="B63" s="197" t="s">
        <v>240</v>
      </c>
      <c r="C63" s="198" t="s">
        <v>244</v>
      </c>
      <c r="D63" s="168"/>
      <c r="E63" s="125" t="s">
        <v>389</v>
      </c>
      <c r="F63" s="191">
        <v>48</v>
      </c>
      <c r="G63" s="192">
        <v>13</v>
      </c>
      <c r="H63" s="193">
        <f t="shared" si="1"/>
        <v>2.6923076923076925</v>
      </c>
      <c r="I63" s="194">
        <v>1712</v>
      </c>
      <c r="J63" s="194">
        <v>3</v>
      </c>
      <c r="K63" s="195">
        <f t="shared" si="2"/>
        <v>569.66666666666663</v>
      </c>
      <c r="L63" s="168"/>
      <c r="M63" s="168"/>
      <c r="N63" s="168"/>
      <c r="O63" s="168"/>
      <c r="P63" s="168"/>
      <c r="Q63" s="168"/>
      <c r="R63" s="137"/>
      <c r="S63" s="137"/>
      <c r="T63" s="137"/>
      <c r="U63" s="137"/>
      <c r="V63" s="137"/>
      <c r="W63" s="137"/>
      <c r="X63" s="137"/>
      <c r="Y63" s="137"/>
      <c r="Z63" s="137"/>
    </row>
    <row r="64" spans="1:26" ht="15" customHeight="1" thickBot="1" x14ac:dyDescent="0.3">
      <c r="A64" s="196" t="s">
        <v>232</v>
      </c>
      <c r="B64" s="197" t="s">
        <v>236</v>
      </c>
      <c r="C64" s="198" t="s">
        <v>244</v>
      </c>
      <c r="D64" s="168" t="s">
        <v>34</v>
      </c>
      <c r="E64" s="199" t="s">
        <v>286</v>
      </c>
      <c r="F64" s="191">
        <v>101</v>
      </c>
      <c r="G64" s="192">
        <v>189</v>
      </c>
      <c r="H64" s="193">
        <f t="shared" si="1"/>
        <v>-0.46560846560846558</v>
      </c>
      <c r="I64" s="194">
        <v>3966</v>
      </c>
      <c r="J64" s="194" t="s">
        <v>268</v>
      </c>
      <c r="K64" s="195" t="e">
        <f t="shared" si="2"/>
        <v>#VALUE!</v>
      </c>
      <c r="L64" s="168"/>
      <c r="M64" s="168"/>
      <c r="N64" s="168"/>
      <c r="O64" s="168"/>
      <c r="P64" s="168"/>
      <c r="Q64" s="168"/>
      <c r="R64" s="137"/>
      <c r="S64" s="137"/>
      <c r="T64" s="137"/>
      <c r="U64" s="137"/>
      <c r="V64" s="137"/>
      <c r="W64" s="137"/>
      <c r="X64" s="137"/>
      <c r="Y64" s="137"/>
      <c r="Z64" s="137"/>
    </row>
    <row r="65" spans="1:26" ht="14.25" customHeight="1" x14ac:dyDescent="0.25">
      <c r="A65" s="182"/>
      <c r="B65" s="182"/>
      <c r="C65" s="182"/>
      <c r="D65" s="168"/>
      <c r="E65" s="168"/>
      <c r="F65" s="204"/>
      <c r="G65" s="204"/>
      <c r="H65" s="204"/>
      <c r="I65" s="204"/>
      <c r="J65" s="168"/>
      <c r="K65" s="168"/>
      <c r="L65" s="168"/>
      <c r="M65" s="168"/>
      <c r="N65" s="168"/>
      <c r="O65" s="168"/>
      <c r="P65" s="168"/>
      <c r="Q65" s="168"/>
      <c r="R65" s="137"/>
      <c r="S65" s="137"/>
      <c r="T65" s="137"/>
      <c r="U65" s="137"/>
      <c r="V65" s="137"/>
      <c r="W65" s="137"/>
      <c r="X65" s="137"/>
      <c r="Y65" s="137"/>
      <c r="Z65" s="137"/>
    </row>
    <row r="66" spans="1:26" ht="14.25" customHeight="1" x14ac:dyDescent="0.25">
      <c r="A66" s="175" t="s">
        <v>92</v>
      </c>
      <c r="B66" s="173"/>
      <c r="C66" s="174"/>
      <c r="D66" s="174"/>
      <c r="E66" s="174"/>
      <c r="F66" s="174"/>
      <c r="G66" s="174"/>
      <c r="H66" s="174"/>
      <c r="I66" s="174"/>
      <c r="J66" s="174"/>
      <c r="K66" s="174"/>
      <c r="L66" s="137"/>
      <c r="M66" s="174"/>
      <c r="N66" s="137"/>
      <c r="O66" s="137"/>
      <c r="P66" s="137"/>
      <c r="Q66" s="137"/>
      <c r="R66" s="137"/>
      <c r="S66" s="137"/>
      <c r="T66" s="137"/>
      <c r="U66" s="137"/>
      <c r="V66" s="137"/>
      <c r="W66" s="137"/>
      <c r="X66" s="137"/>
      <c r="Y66" s="137"/>
      <c r="Z66" s="137"/>
    </row>
    <row r="67" spans="1:26" ht="14.25" customHeight="1" x14ac:dyDescent="0.25">
      <c r="A67" s="175" t="s">
        <v>93</v>
      </c>
      <c r="B67" s="173"/>
      <c r="C67" s="174"/>
      <c r="D67" s="174"/>
      <c r="E67" s="174"/>
      <c r="F67" s="174"/>
      <c r="G67" s="174"/>
      <c r="H67" s="174"/>
      <c r="I67" s="174"/>
      <c r="J67" s="174"/>
      <c r="K67" s="174"/>
      <c r="L67" s="174"/>
      <c r="M67" s="174"/>
      <c r="N67" s="137"/>
      <c r="O67" s="137"/>
      <c r="P67" s="137"/>
      <c r="Q67" s="137"/>
      <c r="R67" s="137"/>
      <c r="S67" s="137"/>
      <c r="T67" s="137"/>
      <c r="U67" s="137"/>
      <c r="V67" s="137"/>
      <c r="W67" s="137"/>
      <c r="X67" s="137"/>
      <c r="Y67" s="137"/>
      <c r="Z67" s="137"/>
    </row>
    <row r="68" spans="1:26" ht="14.25" customHeight="1" x14ac:dyDescent="0.25">
      <c r="A68" s="175" t="s">
        <v>90</v>
      </c>
      <c r="B68" s="173"/>
      <c r="C68" s="174"/>
      <c r="D68" s="174"/>
      <c r="E68" s="174"/>
      <c r="F68" s="174"/>
      <c r="G68" s="174"/>
      <c r="H68" s="174"/>
      <c r="I68" s="174"/>
      <c r="J68" s="174"/>
      <c r="K68" s="174"/>
      <c r="L68" s="174"/>
      <c r="M68" s="174"/>
      <c r="N68" s="137"/>
      <c r="O68" s="137"/>
      <c r="P68" s="137"/>
      <c r="Q68" s="137"/>
      <c r="R68" s="137"/>
      <c r="S68" s="137"/>
      <c r="T68" s="137"/>
      <c r="U68" s="137"/>
      <c r="V68" s="137"/>
      <c r="W68" s="137"/>
      <c r="X68" s="137"/>
      <c r="Y68" s="137"/>
      <c r="Z68" s="137"/>
    </row>
    <row r="69" spans="1:26" ht="14.25" customHeight="1" x14ac:dyDescent="0.25">
      <c r="A69" s="175" t="s">
        <v>91</v>
      </c>
      <c r="B69" s="173"/>
      <c r="C69" s="174"/>
      <c r="D69" s="174"/>
      <c r="E69" s="174"/>
      <c r="F69" s="174"/>
      <c r="G69" s="174"/>
      <c r="H69" s="174"/>
      <c r="I69" s="174"/>
      <c r="J69" s="174"/>
      <c r="K69" s="174"/>
      <c r="L69" s="174"/>
      <c r="M69" s="174"/>
      <c r="N69" s="137"/>
      <c r="O69" s="137"/>
      <c r="P69" s="137"/>
      <c r="Q69" s="137"/>
      <c r="R69" s="137"/>
      <c r="S69" s="137"/>
      <c r="T69" s="137"/>
      <c r="U69" s="137"/>
      <c r="V69" s="137"/>
      <c r="W69" s="137"/>
      <c r="X69" s="137"/>
      <c r="Y69" s="137"/>
      <c r="Z69" s="137"/>
    </row>
    <row r="70" spans="1:26" ht="14.25" customHeight="1" x14ac:dyDescent="0.25">
      <c r="A70" s="175"/>
      <c r="B70" s="173"/>
      <c r="C70" s="174"/>
      <c r="D70" s="174"/>
      <c r="E70" s="174"/>
      <c r="F70" s="174"/>
      <c r="G70" s="174"/>
      <c r="H70" s="174"/>
      <c r="I70" s="174"/>
      <c r="J70" s="174"/>
      <c r="K70" s="174"/>
      <c r="L70" s="174"/>
      <c r="M70" s="174"/>
      <c r="N70" s="137"/>
      <c r="O70" s="137"/>
      <c r="P70" s="137"/>
      <c r="Q70" s="137"/>
      <c r="R70" s="137"/>
      <c r="S70" s="137"/>
      <c r="T70" s="137"/>
      <c r="U70" s="137"/>
      <c r="V70" s="137"/>
      <c r="W70" s="137"/>
      <c r="X70" s="137"/>
      <c r="Y70" s="137"/>
      <c r="Z70" s="137"/>
    </row>
    <row r="71" spans="1:26" ht="14.25" customHeight="1" x14ac:dyDescent="0.25">
      <c r="A71" s="173"/>
      <c r="B71" s="137"/>
      <c r="C71" s="137"/>
      <c r="D71" s="205"/>
      <c r="E71" s="205"/>
      <c r="F71" s="205"/>
      <c r="G71" s="205"/>
      <c r="H71" s="205"/>
      <c r="I71" s="205"/>
      <c r="J71" s="205"/>
      <c r="K71" s="205"/>
      <c r="L71" s="205"/>
      <c r="M71" s="205"/>
      <c r="N71" s="137"/>
      <c r="O71" s="137"/>
      <c r="P71" s="137"/>
      <c r="Q71" s="137"/>
      <c r="R71" s="137"/>
      <c r="S71" s="137"/>
      <c r="T71" s="137"/>
      <c r="U71" s="137"/>
      <c r="V71" s="137"/>
      <c r="W71" s="137"/>
      <c r="X71" s="137"/>
      <c r="Y71" s="137"/>
      <c r="Z71" s="137"/>
    </row>
    <row r="72" spans="1:26" ht="14.25" customHeight="1" x14ac:dyDescent="0.25">
      <c r="A72" s="173"/>
      <c r="B72" s="137"/>
      <c r="C72" s="137"/>
      <c r="D72" s="174"/>
      <c r="E72" s="174"/>
      <c r="F72" s="174"/>
      <c r="G72" s="174"/>
      <c r="H72" s="174"/>
      <c r="I72" s="174"/>
      <c r="J72" s="174"/>
      <c r="K72" s="174"/>
      <c r="L72" s="174"/>
      <c r="M72" s="174"/>
      <c r="N72" s="137"/>
      <c r="O72" s="137"/>
      <c r="P72" s="137"/>
      <c r="Q72" s="137"/>
      <c r="R72" s="137"/>
      <c r="S72" s="137"/>
      <c r="T72" s="137"/>
      <c r="U72" s="137"/>
      <c r="V72" s="137"/>
      <c r="W72" s="137"/>
      <c r="X72" s="137"/>
      <c r="Y72" s="137"/>
      <c r="Z72" s="137"/>
    </row>
    <row r="73" spans="1:26" ht="14.25" customHeight="1" x14ac:dyDescent="0.25">
      <c r="A73" s="140" t="s">
        <v>53</v>
      </c>
      <c r="B73" s="206"/>
      <c r="C73" s="20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280.5" x14ac:dyDescent="0.25">
      <c r="A74" s="208" t="s">
        <v>83</v>
      </c>
      <c r="B74" s="122" t="s">
        <v>390</v>
      </c>
      <c r="C74" s="174"/>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306" x14ac:dyDescent="0.25">
      <c r="A75" s="208" t="s">
        <v>391</v>
      </c>
      <c r="B75" s="122" t="s">
        <v>396</v>
      </c>
      <c r="C75" s="174"/>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4.25" customHeight="1" x14ac:dyDescent="0.25">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4.25" customHeight="1" x14ac:dyDescent="0.25">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4.25" customHeight="1" x14ac:dyDescent="0.25">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4.25" customHeight="1" x14ac:dyDescent="0.2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4.25" customHeight="1" x14ac:dyDescent="0.25">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4.25" customHeight="1" x14ac:dyDescent="0.2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4.25" customHeight="1" x14ac:dyDescent="0.25">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4.25" customHeight="1" x14ac:dyDescent="0.25">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4.25" customHeight="1" x14ac:dyDescent="0.25">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4.25" customHeight="1"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4.25" customHeight="1"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4.25" customHeight="1"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4.25" customHeight="1" x14ac:dyDescent="0.2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4.25" customHeight="1"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4.25" customHeight="1" x14ac:dyDescent="0.2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4.25" customHeight="1" x14ac:dyDescent="0.2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4.25" customHeight="1" x14ac:dyDescent="0.2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4.25" customHeight="1" x14ac:dyDescent="0.2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4.25" customHeight="1"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4.25" customHeight="1"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4.25" customHeight="1"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4.25" customHeight="1"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4.25" customHeight="1"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4.25" customHeight="1"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4.25" customHeight="1"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4.25" customHeight="1"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4.25" customHeight="1"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4.25" customHeight="1"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4.25" customHeight="1"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4.25" customHeight="1"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4.25" customHeight="1"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4.25" customHeight="1"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4.25" customHeight="1"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4.25" customHeight="1"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4.25" customHeight="1"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4.25" customHeight="1"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4.25" customHeight="1"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4.25" customHeight="1"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4.25" customHeight="1"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4.25" customHeight="1"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4.25" customHeight="1"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4.25" customHeight="1"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4.25" customHeight="1"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4.25" customHeight="1"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4.25" customHeight="1"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4.25" customHeight="1"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4.25" customHeight="1"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4.25" customHeight="1"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4.25" customHeight="1"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4.25" customHeight="1"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4.25" customHeight="1"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4.25" customHeight="1" x14ac:dyDescent="0.2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4.25" customHeight="1" x14ac:dyDescent="0.2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4.25" customHeight="1" x14ac:dyDescent="0.2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4.25" customHeight="1" x14ac:dyDescent="0.2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4.25" customHeight="1" x14ac:dyDescent="0.2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4.25" customHeight="1" x14ac:dyDescent="0.25">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4.25" customHeight="1" x14ac:dyDescent="0.2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4.25" customHeight="1" x14ac:dyDescent="0.2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4.25" customHeight="1" x14ac:dyDescent="0.2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4.25" customHeight="1" x14ac:dyDescent="0.2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4.25" customHeight="1" x14ac:dyDescent="0.2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4.25" customHeight="1" x14ac:dyDescent="0.2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4.25" customHeight="1" x14ac:dyDescent="0.2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4.25" customHeight="1" x14ac:dyDescent="0.2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4.25" customHeight="1" x14ac:dyDescent="0.2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4.25" customHeight="1" x14ac:dyDescent="0.25">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4.25" customHeight="1" x14ac:dyDescent="0.25">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4.25" customHeight="1" x14ac:dyDescent="0.25">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4.25" customHeight="1" x14ac:dyDescent="0.25">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4.25" customHeight="1" x14ac:dyDescent="0.25">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4.25" customHeight="1" x14ac:dyDescent="0.25">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4.25" customHeight="1" x14ac:dyDescent="0.25">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4.25" customHeight="1" x14ac:dyDescent="0.25">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4.25" customHeight="1" x14ac:dyDescent="0.25">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4.25" customHeight="1" x14ac:dyDescent="0.25">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4.25" customHeight="1" x14ac:dyDescent="0.25">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4.25" customHeight="1" x14ac:dyDescent="0.25">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4.25" customHeight="1" x14ac:dyDescent="0.25">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4.25" customHeight="1" x14ac:dyDescent="0.25">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4.25" customHeight="1" x14ac:dyDescent="0.2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4.25" customHeight="1" x14ac:dyDescent="0.25">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4.25" customHeight="1" x14ac:dyDescent="0.25">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4.25" customHeight="1" x14ac:dyDescent="0.25">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4.25" customHeight="1" x14ac:dyDescent="0.25">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4.25" customHeight="1" x14ac:dyDescent="0.25">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4.25" customHeight="1" x14ac:dyDescent="0.25">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4.25" customHeight="1" x14ac:dyDescent="0.25">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4.25" customHeight="1" x14ac:dyDescent="0.2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4.25" customHeight="1" x14ac:dyDescent="0.2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4.25" customHeight="1" x14ac:dyDescent="0.25">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4.25" customHeight="1" x14ac:dyDescent="0.25">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4.25" customHeight="1" x14ac:dyDescent="0.25">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4.25" customHeight="1" x14ac:dyDescent="0.25">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4.25" customHeight="1" x14ac:dyDescent="0.25">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4.25" customHeight="1" x14ac:dyDescent="0.2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4.25" customHeight="1" x14ac:dyDescent="0.25">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4.25" customHeight="1" x14ac:dyDescent="0.25">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4.25" customHeight="1" x14ac:dyDescent="0.25">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4.25" customHeight="1" x14ac:dyDescent="0.25">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4.25" customHeight="1" x14ac:dyDescent="0.25">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4.25" customHeight="1" x14ac:dyDescent="0.2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4.25" customHeight="1" x14ac:dyDescent="0.25">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4.25" customHeight="1" x14ac:dyDescent="0.25">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4.25" customHeight="1" x14ac:dyDescent="0.25">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4.25" customHeight="1" x14ac:dyDescent="0.25">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4.25" customHeight="1" x14ac:dyDescent="0.2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4.25" customHeight="1" x14ac:dyDescent="0.25">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4.25" customHeight="1" x14ac:dyDescent="0.25">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4.25" customHeight="1" x14ac:dyDescent="0.25">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4.25" customHeight="1" x14ac:dyDescent="0.25">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4.25" customHeight="1" x14ac:dyDescent="0.25">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4.25" customHeight="1" x14ac:dyDescent="0.25">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4.25" customHeight="1" x14ac:dyDescent="0.25">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4.25" customHeight="1" x14ac:dyDescent="0.25">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4.25" customHeight="1" x14ac:dyDescent="0.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4.25" customHeight="1" x14ac:dyDescent="0.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4.25" customHeight="1" x14ac:dyDescent="0.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4.25" customHeight="1" x14ac:dyDescent="0.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4.25" customHeight="1" x14ac:dyDescent="0.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4.25" customHeight="1" x14ac:dyDescent="0.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4.25" customHeight="1" x14ac:dyDescent="0.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4.25" customHeight="1" x14ac:dyDescent="0.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4.25" customHeight="1" x14ac:dyDescent="0.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4.25" customHeight="1" x14ac:dyDescent="0.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4.25" customHeight="1" x14ac:dyDescent="0.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4.25" customHeight="1" x14ac:dyDescent="0.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4.25" customHeight="1" x14ac:dyDescent="0.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4.25" customHeight="1" x14ac:dyDescent="0.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4.25" customHeight="1" x14ac:dyDescent="0.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4.25" customHeight="1" x14ac:dyDescent="0.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4.25" customHeight="1" x14ac:dyDescent="0.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4.25" customHeight="1" x14ac:dyDescent="0.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4.25" customHeight="1" x14ac:dyDescent="0.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4.25" customHeight="1" x14ac:dyDescent="0.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4.25" customHeight="1" x14ac:dyDescent="0.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4.25" customHeight="1" x14ac:dyDescent="0.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4.25" customHeight="1" x14ac:dyDescent="0.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4.25" customHeight="1" x14ac:dyDescent="0.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4.25" customHeight="1" x14ac:dyDescent="0.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4.25" customHeight="1" x14ac:dyDescent="0.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4.25" customHeight="1" x14ac:dyDescent="0.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4.25" customHeight="1" x14ac:dyDescent="0.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4.25" customHeight="1" x14ac:dyDescent="0.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4.25" customHeight="1" x14ac:dyDescent="0.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4.25" customHeight="1" x14ac:dyDescent="0.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4.25" customHeight="1" x14ac:dyDescent="0.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4.25" customHeight="1" x14ac:dyDescent="0.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4.25" customHeight="1" x14ac:dyDescent="0.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4.25" customHeight="1" x14ac:dyDescent="0.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4.25" customHeight="1" x14ac:dyDescent="0.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4.25" customHeight="1" x14ac:dyDescent="0.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4.25" customHeight="1" x14ac:dyDescent="0.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4.25" customHeight="1" x14ac:dyDescent="0.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4.25" customHeight="1" x14ac:dyDescent="0.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4.25" customHeight="1" x14ac:dyDescent="0.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4.25" customHeight="1" x14ac:dyDescent="0.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4.25" customHeight="1" x14ac:dyDescent="0.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4.25" customHeight="1" x14ac:dyDescent="0.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4.25" customHeight="1" x14ac:dyDescent="0.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4.25" customHeight="1" x14ac:dyDescent="0.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4.25" customHeight="1" x14ac:dyDescent="0.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4.25" customHeight="1" x14ac:dyDescent="0.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4.25" customHeight="1" x14ac:dyDescent="0.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4.25" customHeight="1" x14ac:dyDescent="0.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4.25" customHeight="1" x14ac:dyDescent="0.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4.25" customHeight="1" x14ac:dyDescent="0.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4.25" customHeight="1" x14ac:dyDescent="0.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4.25" customHeight="1" x14ac:dyDescent="0.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4.25" customHeight="1" x14ac:dyDescent="0.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4.25" customHeight="1" x14ac:dyDescent="0.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4.25" customHeight="1" x14ac:dyDescent="0.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4.25" customHeight="1" x14ac:dyDescent="0.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4.25" customHeight="1" x14ac:dyDescent="0.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4.25" customHeight="1" x14ac:dyDescent="0.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4.25" customHeight="1"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4.25" customHeight="1" x14ac:dyDescent="0.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4.25" customHeight="1" x14ac:dyDescent="0.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4.25" customHeight="1" x14ac:dyDescent="0.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4.25" customHeight="1" x14ac:dyDescent="0.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4.25" customHeight="1" x14ac:dyDescent="0.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4.25" customHeight="1" x14ac:dyDescent="0.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4.25" customHeight="1" x14ac:dyDescent="0.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4.25" customHeight="1" x14ac:dyDescent="0.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4.25" customHeight="1" x14ac:dyDescent="0.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4.25" customHeight="1" x14ac:dyDescent="0.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4.25" customHeight="1" x14ac:dyDescent="0.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4.25" customHeight="1" x14ac:dyDescent="0.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4.25" customHeight="1" x14ac:dyDescent="0.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4.25" customHeight="1" x14ac:dyDescent="0.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4.25" customHeight="1" x14ac:dyDescent="0.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4.25" customHeight="1" x14ac:dyDescent="0.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4.25" customHeight="1" x14ac:dyDescent="0.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4.25" customHeight="1" x14ac:dyDescent="0.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4.25" customHeight="1" x14ac:dyDescent="0.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4.25" customHeight="1" x14ac:dyDescent="0.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4.25" customHeight="1" x14ac:dyDescent="0.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4.25" customHeight="1" x14ac:dyDescent="0.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4.25" customHeight="1" x14ac:dyDescent="0.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4.25" customHeight="1" x14ac:dyDescent="0.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4.25" customHeight="1" x14ac:dyDescent="0.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4.25" customHeight="1" x14ac:dyDescent="0.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4.25" customHeight="1" x14ac:dyDescent="0.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4.25" customHeight="1" x14ac:dyDescent="0.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4.25" customHeight="1" x14ac:dyDescent="0.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4.25" customHeight="1" x14ac:dyDescent="0.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4.25" customHeight="1" x14ac:dyDescent="0.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x14ac:dyDescent="0.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4.25" customHeight="1" x14ac:dyDescent="0.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4.25" customHeight="1" x14ac:dyDescent="0.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4.25" customHeight="1" x14ac:dyDescent="0.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4.25" customHeight="1" x14ac:dyDescent="0.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4.25" customHeight="1" x14ac:dyDescent="0.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4.25" customHeight="1" x14ac:dyDescent="0.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4.25" customHeight="1" x14ac:dyDescent="0.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4.25" customHeight="1" x14ac:dyDescent="0.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4.25" customHeight="1" x14ac:dyDescent="0.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4.25" customHeight="1" x14ac:dyDescent="0.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4.25" customHeight="1" x14ac:dyDescent="0.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4.25" customHeight="1" x14ac:dyDescent="0.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4.25" customHeight="1" x14ac:dyDescent="0.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4.25" customHeight="1" x14ac:dyDescent="0.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4.25" customHeight="1" x14ac:dyDescent="0.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4.25" customHeight="1" x14ac:dyDescent="0.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4.25" customHeight="1" x14ac:dyDescent="0.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4.25" customHeight="1" x14ac:dyDescent="0.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4.25" customHeight="1" x14ac:dyDescent="0.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4.25" customHeight="1" x14ac:dyDescent="0.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4.25" customHeight="1" x14ac:dyDescent="0.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4.25" customHeight="1" x14ac:dyDescent="0.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4.25" customHeight="1" x14ac:dyDescent="0.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4.25" customHeight="1" x14ac:dyDescent="0.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4.25" customHeight="1" x14ac:dyDescent="0.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4.25" customHeight="1" x14ac:dyDescent="0.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4.25" customHeight="1" x14ac:dyDescent="0.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4.25" customHeight="1" x14ac:dyDescent="0.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4.25" customHeight="1" x14ac:dyDescent="0.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4.25" customHeight="1" x14ac:dyDescent="0.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4.25" customHeight="1" x14ac:dyDescent="0.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4.25" customHeight="1" x14ac:dyDescent="0.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4.25" customHeight="1" x14ac:dyDescent="0.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4.25" customHeight="1" x14ac:dyDescent="0.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4.25" customHeight="1" x14ac:dyDescent="0.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4.25" customHeight="1" x14ac:dyDescent="0.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4.25" customHeight="1" x14ac:dyDescent="0.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4.25" customHeight="1" x14ac:dyDescent="0.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4.25" customHeight="1" x14ac:dyDescent="0.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4.25" customHeight="1" x14ac:dyDescent="0.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4.25" customHeight="1" x14ac:dyDescent="0.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4.25" customHeight="1" x14ac:dyDescent="0.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4.25" customHeight="1" x14ac:dyDescent="0.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4.25" customHeight="1" x14ac:dyDescent="0.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4.25" customHeight="1" x14ac:dyDescent="0.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4.25" customHeight="1" x14ac:dyDescent="0.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4.25" customHeight="1" x14ac:dyDescent="0.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4.25" customHeight="1" x14ac:dyDescent="0.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4.25" customHeight="1" x14ac:dyDescent="0.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4.25" customHeight="1" x14ac:dyDescent="0.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4.25" customHeight="1" x14ac:dyDescent="0.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4.25" customHeight="1" x14ac:dyDescent="0.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4.25" customHeight="1" x14ac:dyDescent="0.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4.25" customHeight="1" x14ac:dyDescent="0.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4.25" customHeight="1" x14ac:dyDescent="0.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4.25" customHeight="1" x14ac:dyDescent="0.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4.25" customHeight="1" x14ac:dyDescent="0.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4.25" customHeight="1" x14ac:dyDescent="0.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4.25" customHeight="1" x14ac:dyDescent="0.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4.25" customHeight="1" x14ac:dyDescent="0.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4.25" customHeight="1" x14ac:dyDescent="0.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4.25" customHeight="1" x14ac:dyDescent="0.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4.25" customHeight="1" x14ac:dyDescent="0.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4.25" customHeight="1" x14ac:dyDescent="0.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4.25" customHeight="1" x14ac:dyDescent="0.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4.25" customHeight="1" x14ac:dyDescent="0.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4.25" customHeight="1" x14ac:dyDescent="0.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4.25" customHeight="1" x14ac:dyDescent="0.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4.25" customHeight="1" x14ac:dyDescent="0.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4.25" customHeight="1" x14ac:dyDescent="0.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4.25" customHeight="1" x14ac:dyDescent="0.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4.25" customHeight="1" x14ac:dyDescent="0.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4.25" customHeight="1" x14ac:dyDescent="0.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4.25" customHeight="1" x14ac:dyDescent="0.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4.25" customHeight="1" x14ac:dyDescent="0.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4.25" customHeight="1" x14ac:dyDescent="0.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4.25" customHeight="1" x14ac:dyDescent="0.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4.25" customHeight="1" x14ac:dyDescent="0.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4.25" customHeight="1" x14ac:dyDescent="0.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4.25" customHeight="1" x14ac:dyDescent="0.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4.25" customHeight="1" x14ac:dyDescent="0.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4.25" customHeight="1" x14ac:dyDescent="0.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4.25" customHeight="1" x14ac:dyDescent="0.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4.25" customHeight="1" x14ac:dyDescent="0.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4.25" customHeight="1" x14ac:dyDescent="0.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4.25" customHeight="1" x14ac:dyDescent="0.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4.25" customHeight="1" x14ac:dyDescent="0.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4.25" customHeight="1" x14ac:dyDescent="0.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4.25" customHeight="1" x14ac:dyDescent="0.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4.25" customHeight="1" x14ac:dyDescent="0.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4.25" customHeight="1" x14ac:dyDescent="0.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4.25" customHeight="1" x14ac:dyDescent="0.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4.25" customHeight="1" x14ac:dyDescent="0.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4.25" customHeight="1" x14ac:dyDescent="0.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4.25" customHeight="1" x14ac:dyDescent="0.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4.25" customHeight="1" x14ac:dyDescent="0.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4.25" customHeight="1" x14ac:dyDescent="0.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4.25" customHeight="1" x14ac:dyDescent="0.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4.25" customHeight="1" x14ac:dyDescent="0.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4.25" customHeight="1" x14ac:dyDescent="0.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4.25" customHeight="1" x14ac:dyDescent="0.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4.25" customHeight="1" x14ac:dyDescent="0.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4.25" customHeight="1" x14ac:dyDescent="0.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4.25" customHeight="1" x14ac:dyDescent="0.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4.25" customHeight="1" x14ac:dyDescent="0.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4.25" customHeight="1" x14ac:dyDescent="0.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4.25" customHeight="1" x14ac:dyDescent="0.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4.25" customHeight="1" x14ac:dyDescent="0.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4.25" customHeight="1" x14ac:dyDescent="0.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4.25" customHeight="1" x14ac:dyDescent="0.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4.25" customHeight="1" x14ac:dyDescent="0.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4.25" customHeight="1" x14ac:dyDescent="0.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4.25" customHeight="1" x14ac:dyDescent="0.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4.25" customHeight="1" x14ac:dyDescent="0.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4.25" customHeight="1" x14ac:dyDescent="0.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4.25" customHeight="1" x14ac:dyDescent="0.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4.25" customHeight="1" x14ac:dyDescent="0.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4.25" customHeight="1" x14ac:dyDescent="0.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4.25" customHeight="1" x14ac:dyDescent="0.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4.25" customHeight="1" x14ac:dyDescent="0.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4.25" customHeight="1" x14ac:dyDescent="0.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4.25" customHeight="1" x14ac:dyDescent="0.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4.25" customHeight="1" x14ac:dyDescent="0.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4.25" customHeight="1" x14ac:dyDescent="0.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4.25" customHeight="1" x14ac:dyDescent="0.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4.25" customHeight="1" x14ac:dyDescent="0.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4.25" customHeight="1" x14ac:dyDescent="0.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4.25" customHeight="1" x14ac:dyDescent="0.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4.25" customHeight="1" x14ac:dyDescent="0.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4.25" customHeight="1" x14ac:dyDescent="0.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4.25" customHeight="1" x14ac:dyDescent="0.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4.25" customHeight="1" x14ac:dyDescent="0.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4.25" customHeight="1" x14ac:dyDescent="0.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4.25" customHeight="1" x14ac:dyDescent="0.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4.25" customHeight="1" x14ac:dyDescent="0.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4.25" customHeight="1" x14ac:dyDescent="0.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4.25" customHeight="1" x14ac:dyDescent="0.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4.25" customHeight="1" x14ac:dyDescent="0.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4.25" customHeight="1" x14ac:dyDescent="0.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4.25" customHeight="1" x14ac:dyDescent="0.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4.25" customHeight="1" x14ac:dyDescent="0.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4.25" customHeight="1" x14ac:dyDescent="0.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4.25" customHeight="1" x14ac:dyDescent="0.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4.25" customHeight="1" x14ac:dyDescent="0.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4.25" customHeight="1" x14ac:dyDescent="0.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4.25" customHeight="1" x14ac:dyDescent="0.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4.25" customHeight="1" x14ac:dyDescent="0.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4.25" customHeight="1" x14ac:dyDescent="0.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4.25" customHeight="1" x14ac:dyDescent="0.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4.25" customHeight="1" x14ac:dyDescent="0.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4.25" customHeight="1" x14ac:dyDescent="0.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4.25" customHeight="1" x14ac:dyDescent="0.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4.25" customHeight="1" x14ac:dyDescent="0.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4.25" customHeight="1" x14ac:dyDescent="0.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4.25" customHeight="1" x14ac:dyDescent="0.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4.25" customHeight="1" x14ac:dyDescent="0.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4.25" customHeight="1" x14ac:dyDescent="0.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4.25" customHeight="1" x14ac:dyDescent="0.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4.25" customHeight="1" x14ac:dyDescent="0.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4.25" customHeight="1" x14ac:dyDescent="0.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4.25" customHeight="1" x14ac:dyDescent="0.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4.25" customHeight="1" x14ac:dyDescent="0.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4.25" customHeight="1" x14ac:dyDescent="0.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4.25" customHeight="1" x14ac:dyDescent="0.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4.25" customHeight="1" x14ac:dyDescent="0.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4.25" customHeight="1" x14ac:dyDescent="0.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4.25" customHeight="1" x14ac:dyDescent="0.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4.25" customHeight="1" x14ac:dyDescent="0.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4.25" customHeight="1" x14ac:dyDescent="0.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4.25" customHeight="1" x14ac:dyDescent="0.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4.25" customHeight="1" x14ac:dyDescent="0.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4.25" customHeight="1" x14ac:dyDescent="0.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4.25" customHeight="1" x14ac:dyDescent="0.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4.25" customHeight="1" x14ac:dyDescent="0.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4.25" customHeight="1" x14ac:dyDescent="0.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4.25" customHeight="1" x14ac:dyDescent="0.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4.25" customHeight="1" x14ac:dyDescent="0.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4.25" customHeight="1" x14ac:dyDescent="0.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4.25" customHeight="1" x14ac:dyDescent="0.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4.25" customHeight="1" x14ac:dyDescent="0.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4.25" customHeight="1" x14ac:dyDescent="0.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4.25" customHeight="1" x14ac:dyDescent="0.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4.25" customHeight="1" x14ac:dyDescent="0.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4.25" customHeight="1" x14ac:dyDescent="0.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4.25" customHeight="1" x14ac:dyDescent="0.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4.25" customHeight="1" x14ac:dyDescent="0.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4.25" customHeight="1" x14ac:dyDescent="0.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4.25" customHeight="1" x14ac:dyDescent="0.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4.25" customHeight="1" x14ac:dyDescent="0.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4.25" customHeight="1" x14ac:dyDescent="0.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4.25" customHeight="1" x14ac:dyDescent="0.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4.25" customHeight="1" x14ac:dyDescent="0.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4.25" customHeight="1" x14ac:dyDescent="0.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4.25" customHeight="1" x14ac:dyDescent="0.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4.25" customHeight="1" x14ac:dyDescent="0.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4.25" customHeight="1" x14ac:dyDescent="0.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4.25" customHeight="1" x14ac:dyDescent="0.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4.25" customHeight="1" x14ac:dyDescent="0.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4.25" customHeight="1" x14ac:dyDescent="0.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4.25" customHeight="1" x14ac:dyDescent="0.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4.25" customHeight="1" x14ac:dyDescent="0.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4.25" customHeight="1" x14ac:dyDescent="0.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4.25" customHeight="1" x14ac:dyDescent="0.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4.25" customHeight="1" x14ac:dyDescent="0.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4.25" customHeight="1" x14ac:dyDescent="0.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4.25" customHeight="1" x14ac:dyDescent="0.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4.25" customHeight="1" x14ac:dyDescent="0.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4.25" customHeight="1" x14ac:dyDescent="0.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4.25" customHeight="1" x14ac:dyDescent="0.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4.25" customHeight="1" x14ac:dyDescent="0.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4.25" customHeight="1" x14ac:dyDescent="0.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4.25" customHeight="1" x14ac:dyDescent="0.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4.25" customHeight="1" x14ac:dyDescent="0.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4.25" customHeight="1" x14ac:dyDescent="0.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4.25" customHeight="1" x14ac:dyDescent="0.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4.25" customHeight="1" x14ac:dyDescent="0.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4.25" customHeight="1" x14ac:dyDescent="0.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4.25" customHeight="1" x14ac:dyDescent="0.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4.25" customHeight="1" x14ac:dyDescent="0.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4.25" customHeight="1" x14ac:dyDescent="0.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4.25" customHeight="1" x14ac:dyDescent="0.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4.25" customHeight="1" x14ac:dyDescent="0.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4.25" customHeight="1" x14ac:dyDescent="0.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4.25" customHeight="1" x14ac:dyDescent="0.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4.25" customHeight="1" x14ac:dyDescent="0.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4.25" customHeight="1" x14ac:dyDescent="0.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4.25" customHeight="1" x14ac:dyDescent="0.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4.25" customHeight="1" x14ac:dyDescent="0.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4.25" customHeight="1" x14ac:dyDescent="0.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4.25" customHeight="1" x14ac:dyDescent="0.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4.25" customHeight="1" x14ac:dyDescent="0.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4.25" customHeight="1" x14ac:dyDescent="0.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4.25" customHeight="1" x14ac:dyDescent="0.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4.25" customHeight="1" x14ac:dyDescent="0.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4.25" customHeight="1" x14ac:dyDescent="0.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4.25" customHeight="1" x14ac:dyDescent="0.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4.25" customHeight="1" x14ac:dyDescent="0.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4.25" customHeight="1" x14ac:dyDescent="0.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4.25" customHeight="1" x14ac:dyDescent="0.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4.25" customHeight="1" x14ac:dyDescent="0.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4.25" customHeight="1" x14ac:dyDescent="0.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4.25" customHeight="1" x14ac:dyDescent="0.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4.25" customHeight="1" x14ac:dyDescent="0.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4.25" customHeight="1" x14ac:dyDescent="0.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4.25" customHeight="1" x14ac:dyDescent="0.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4.25" customHeight="1" x14ac:dyDescent="0.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4.25" customHeight="1" x14ac:dyDescent="0.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4.25" customHeight="1" x14ac:dyDescent="0.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4.25" customHeight="1" x14ac:dyDescent="0.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4.25" customHeight="1" x14ac:dyDescent="0.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4.25" customHeight="1" x14ac:dyDescent="0.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4.25" customHeight="1" x14ac:dyDescent="0.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4.25" customHeight="1" x14ac:dyDescent="0.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4.25" customHeight="1" x14ac:dyDescent="0.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4.25" customHeight="1" x14ac:dyDescent="0.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4.25" customHeight="1" x14ac:dyDescent="0.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4.25" customHeight="1" x14ac:dyDescent="0.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4.25" customHeight="1" x14ac:dyDescent="0.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4.25" customHeight="1" x14ac:dyDescent="0.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4.25" customHeight="1" x14ac:dyDescent="0.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4.25" customHeight="1" x14ac:dyDescent="0.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4.25" customHeight="1" x14ac:dyDescent="0.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4.25" customHeight="1" x14ac:dyDescent="0.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4.25" customHeight="1" x14ac:dyDescent="0.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4.25" customHeight="1" x14ac:dyDescent="0.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4.25" customHeight="1" x14ac:dyDescent="0.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4.25" customHeight="1" x14ac:dyDescent="0.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4.25" customHeight="1" x14ac:dyDescent="0.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4.25" customHeight="1" x14ac:dyDescent="0.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4.25" customHeight="1" x14ac:dyDescent="0.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4.25" customHeight="1" x14ac:dyDescent="0.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4.25" customHeight="1" x14ac:dyDescent="0.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4.25" customHeight="1" x14ac:dyDescent="0.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4.25" customHeight="1" x14ac:dyDescent="0.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4.25" customHeight="1" x14ac:dyDescent="0.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4.25" customHeight="1" x14ac:dyDescent="0.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4.25" customHeight="1" x14ac:dyDescent="0.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4.25" customHeight="1" x14ac:dyDescent="0.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4.25" customHeight="1" x14ac:dyDescent="0.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4.25" customHeight="1" x14ac:dyDescent="0.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4.25" customHeight="1" x14ac:dyDescent="0.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4.25" customHeight="1" x14ac:dyDescent="0.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4.25" customHeight="1" x14ac:dyDescent="0.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4.25" customHeight="1" x14ac:dyDescent="0.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4.25" customHeight="1" x14ac:dyDescent="0.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4.25" customHeight="1" x14ac:dyDescent="0.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4.25" customHeight="1" x14ac:dyDescent="0.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4.25" customHeight="1" x14ac:dyDescent="0.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4.25" customHeight="1" x14ac:dyDescent="0.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4.25" customHeight="1" x14ac:dyDescent="0.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4.25" customHeight="1" x14ac:dyDescent="0.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4.25" customHeight="1" x14ac:dyDescent="0.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4.25" customHeight="1" x14ac:dyDescent="0.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4.25" customHeight="1" x14ac:dyDescent="0.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4.25" customHeight="1" x14ac:dyDescent="0.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4.25" customHeight="1" x14ac:dyDescent="0.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4.25" customHeight="1" x14ac:dyDescent="0.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4.25" customHeight="1" x14ac:dyDescent="0.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4.25" customHeight="1" x14ac:dyDescent="0.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4.25" customHeight="1" x14ac:dyDescent="0.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4.25" customHeight="1" x14ac:dyDescent="0.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4.25" customHeight="1" x14ac:dyDescent="0.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4.25" customHeight="1" x14ac:dyDescent="0.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4.25" customHeight="1" x14ac:dyDescent="0.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4.25" customHeight="1" x14ac:dyDescent="0.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4.25" customHeight="1" x14ac:dyDescent="0.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4.25" customHeight="1" x14ac:dyDescent="0.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4.25" customHeight="1" x14ac:dyDescent="0.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4.25" customHeight="1" x14ac:dyDescent="0.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4.25" customHeight="1" x14ac:dyDescent="0.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4.25" customHeight="1" x14ac:dyDescent="0.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4.25" customHeight="1" x14ac:dyDescent="0.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4.25" customHeight="1" x14ac:dyDescent="0.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4.25" customHeight="1" x14ac:dyDescent="0.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4.25" customHeight="1" x14ac:dyDescent="0.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4.25" customHeight="1" x14ac:dyDescent="0.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4.25" customHeight="1" x14ac:dyDescent="0.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4.25" customHeight="1" x14ac:dyDescent="0.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4.25" customHeight="1" x14ac:dyDescent="0.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4.25" customHeight="1" x14ac:dyDescent="0.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4.25" customHeight="1" x14ac:dyDescent="0.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4.25" customHeight="1" x14ac:dyDescent="0.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4.25" customHeight="1" x14ac:dyDescent="0.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4.25" customHeight="1" x14ac:dyDescent="0.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4.25" customHeight="1" x14ac:dyDescent="0.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4.25" customHeight="1" x14ac:dyDescent="0.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4.25" customHeight="1" x14ac:dyDescent="0.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4.25" customHeight="1" x14ac:dyDescent="0.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4.25" customHeight="1" x14ac:dyDescent="0.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4.25" customHeight="1" x14ac:dyDescent="0.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4.25" customHeight="1" x14ac:dyDescent="0.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4.25" customHeight="1" x14ac:dyDescent="0.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4.25" customHeight="1" x14ac:dyDescent="0.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4.25" customHeight="1" x14ac:dyDescent="0.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4.25" customHeight="1" x14ac:dyDescent="0.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4.25" customHeight="1" x14ac:dyDescent="0.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4.25" customHeight="1" x14ac:dyDescent="0.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4.25" customHeight="1" x14ac:dyDescent="0.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4.25" customHeight="1" x14ac:dyDescent="0.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4.25" customHeight="1" x14ac:dyDescent="0.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4.25" customHeight="1" x14ac:dyDescent="0.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4.25" customHeight="1" x14ac:dyDescent="0.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4.25" customHeight="1" x14ac:dyDescent="0.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4.25" customHeight="1" x14ac:dyDescent="0.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4.25" customHeight="1" x14ac:dyDescent="0.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4.25" customHeight="1" x14ac:dyDescent="0.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4.25" customHeight="1" x14ac:dyDescent="0.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4.25" customHeight="1" x14ac:dyDescent="0.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4.25" customHeight="1" x14ac:dyDescent="0.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4.25" customHeight="1" x14ac:dyDescent="0.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4.25" customHeight="1" x14ac:dyDescent="0.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4.25" customHeight="1" x14ac:dyDescent="0.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4.25" customHeight="1" x14ac:dyDescent="0.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4.25" customHeight="1" x14ac:dyDescent="0.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4.25" customHeight="1" x14ac:dyDescent="0.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4.25" customHeight="1" x14ac:dyDescent="0.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4.25" customHeight="1" x14ac:dyDescent="0.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4.25" customHeight="1" x14ac:dyDescent="0.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4.25" customHeight="1" x14ac:dyDescent="0.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4.25" customHeight="1" x14ac:dyDescent="0.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4.25" customHeight="1" x14ac:dyDescent="0.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4.25" customHeight="1" x14ac:dyDescent="0.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4.25" customHeight="1" x14ac:dyDescent="0.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4.25" customHeight="1" x14ac:dyDescent="0.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4.25" customHeight="1" x14ac:dyDescent="0.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4.25" customHeight="1" x14ac:dyDescent="0.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4.25" customHeight="1" x14ac:dyDescent="0.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4.25" customHeight="1" x14ac:dyDescent="0.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4.25" customHeight="1" x14ac:dyDescent="0.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4.25" customHeight="1" x14ac:dyDescent="0.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4.25" customHeight="1" x14ac:dyDescent="0.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4.25" customHeight="1" x14ac:dyDescent="0.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4.25" customHeight="1" x14ac:dyDescent="0.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4.25" customHeight="1" x14ac:dyDescent="0.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4.25" customHeight="1" x14ac:dyDescent="0.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4.25" customHeight="1" x14ac:dyDescent="0.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4.25" customHeight="1" x14ac:dyDescent="0.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4.25" customHeight="1" x14ac:dyDescent="0.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4.25" customHeight="1" x14ac:dyDescent="0.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4.25" customHeight="1" x14ac:dyDescent="0.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4.25" customHeight="1" x14ac:dyDescent="0.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4.25" customHeight="1" x14ac:dyDescent="0.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4.25" customHeight="1" x14ac:dyDescent="0.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4.25" customHeight="1" x14ac:dyDescent="0.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4.25" customHeight="1" x14ac:dyDescent="0.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4.25" customHeight="1" x14ac:dyDescent="0.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4.25" customHeight="1" x14ac:dyDescent="0.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4.25" customHeight="1" x14ac:dyDescent="0.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4.25" customHeight="1" x14ac:dyDescent="0.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4.25" customHeight="1" x14ac:dyDescent="0.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4.25" customHeight="1" x14ac:dyDescent="0.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4.25" customHeight="1" x14ac:dyDescent="0.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4.25" customHeight="1" x14ac:dyDescent="0.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4.25" customHeight="1" x14ac:dyDescent="0.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4.25" customHeight="1" x14ac:dyDescent="0.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4.25" customHeight="1" x14ac:dyDescent="0.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4.25" customHeight="1" x14ac:dyDescent="0.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4.25" customHeight="1" x14ac:dyDescent="0.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4.25" customHeight="1" x14ac:dyDescent="0.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4.25" customHeight="1" x14ac:dyDescent="0.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4.25" customHeight="1" x14ac:dyDescent="0.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4.25" customHeight="1" x14ac:dyDescent="0.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4.25" customHeight="1" x14ac:dyDescent="0.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4.25" customHeight="1" x14ac:dyDescent="0.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4.25" customHeight="1" x14ac:dyDescent="0.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4.25" customHeight="1" x14ac:dyDescent="0.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4.25" customHeight="1" x14ac:dyDescent="0.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4.25" customHeight="1" x14ac:dyDescent="0.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4.25" customHeight="1" x14ac:dyDescent="0.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4.25" customHeight="1" x14ac:dyDescent="0.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4.25" customHeight="1" x14ac:dyDescent="0.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4.25" customHeight="1" x14ac:dyDescent="0.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4.25" customHeight="1" x14ac:dyDescent="0.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4.25" customHeight="1" x14ac:dyDescent="0.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4.25" customHeight="1" x14ac:dyDescent="0.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4.25" customHeight="1" x14ac:dyDescent="0.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4.25" customHeight="1" x14ac:dyDescent="0.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4.25" customHeight="1" x14ac:dyDescent="0.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4.25" customHeight="1" x14ac:dyDescent="0.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4.25" customHeight="1" x14ac:dyDescent="0.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4.25" customHeight="1" x14ac:dyDescent="0.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4.25" customHeight="1" x14ac:dyDescent="0.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4.25" customHeight="1" x14ac:dyDescent="0.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4.25" customHeight="1" x14ac:dyDescent="0.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4.25" customHeight="1" x14ac:dyDescent="0.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4.25" customHeight="1" x14ac:dyDescent="0.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4.25" customHeight="1" x14ac:dyDescent="0.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4.25" customHeight="1" x14ac:dyDescent="0.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4.25" customHeight="1" x14ac:dyDescent="0.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4.25" customHeight="1" x14ac:dyDescent="0.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4.25" customHeight="1" x14ac:dyDescent="0.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4.25" customHeight="1" x14ac:dyDescent="0.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4.25" customHeight="1" x14ac:dyDescent="0.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4.25" customHeight="1" x14ac:dyDescent="0.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4.25" customHeight="1" x14ac:dyDescent="0.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4.25" customHeight="1" x14ac:dyDescent="0.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4.25" customHeight="1" x14ac:dyDescent="0.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4.25" customHeight="1" x14ac:dyDescent="0.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4.25" customHeight="1" x14ac:dyDescent="0.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4.25" customHeight="1" x14ac:dyDescent="0.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4.25" customHeight="1" x14ac:dyDescent="0.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4.25" customHeight="1" x14ac:dyDescent="0.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4.25" customHeight="1" x14ac:dyDescent="0.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4.25" customHeight="1" x14ac:dyDescent="0.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4.25" customHeight="1" x14ac:dyDescent="0.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4.25" customHeight="1" x14ac:dyDescent="0.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4.25" customHeight="1" x14ac:dyDescent="0.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4.25" customHeight="1" x14ac:dyDescent="0.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4.25" customHeight="1" x14ac:dyDescent="0.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4.25" customHeight="1" x14ac:dyDescent="0.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4.25" customHeight="1" x14ac:dyDescent="0.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4.25" customHeight="1" x14ac:dyDescent="0.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4.25" customHeight="1" x14ac:dyDescent="0.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4.25" customHeight="1" x14ac:dyDescent="0.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4.25" customHeight="1" x14ac:dyDescent="0.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4.25" customHeight="1" x14ac:dyDescent="0.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4.25" customHeight="1" x14ac:dyDescent="0.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4.25" customHeight="1" x14ac:dyDescent="0.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4.25" customHeight="1" x14ac:dyDescent="0.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4.25" customHeight="1" x14ac:dyDescent="0.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4.25" customHeight="1" x14ac:dyDescent="0.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4.25" customHeight="1" x14ac:dyDescent="0.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4.25" customHeight="1" x14ac:dyDescent="0.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4.25" customHeight="1" x14ac:dyDescent="0.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4.25" customHeight="1" x14ac:dyDescent="0.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4.25" customHeight="1" x14ac:dyDescent="0.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4.25" customHeight="1" x14ac:dyDescent="0.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4.25" customHeight="1" x14ac:dyDescent="0.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4.25" customHeight="1" x14ac:dyDescent="0.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4.25" customHeight="1" x14ac:dyDescent="0.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4.25" customHeight="1" x14ac:dyDescent="0.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4.25" customHeight="1" x14ac:dyDescent="0.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4.25" customHeight="1" x14ac:dyDescent="0.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4.25" customHeight="1" x14ac:dyDescent="0.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4.25" customHeight="1" x14ac:dyDescent="0.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4.25" customHeight="1" x14ac:dyDescent="0.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4.25" customHeight="1" x14ac:dyDescent="0.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4.25" customHeight="1" x14ac:dyDescent="0.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4.25" customHeight="1" x14ac:dyDescent="0.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4.25" customHeight="1" x14ac:dyDescent="0.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4.25" customHeight="1" x14ac:dyDescent="0.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4.25" customHeight="1" x14ac:dyDescent="0.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4.25" customHeight="1" x14ac:dyDescent="0.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4.25" customHeight="1" x14ac:dyDescent="0.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4.25" customHeight="1" x14ac:dyDescent="0.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4.25" customHeight="1" x14ac:dyDescent="0.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4.25" customHeight="1" x14ac:dyDescent="0.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4.25" customHeight="1" x14ac:dyDescent="0.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4.25" customHeight="1" x14ac:dyDescent="0.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4.25" customHeight="1" x14ac:dyDescent="0.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4.25" customHeight="1" x14ac:dyDescent="0.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4.25" customHeight="1" x14ac:dyDescent="0.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4.25" customHeight="1" x14ac:dyDescent="0.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4.25" customHeight="1" x14ac:dyDescent="0.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4.25" customHeight="1" x14ac:dyDescent="0.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4.25" customHeight="1" x14ac:dyDescent="0.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4.25" customHeight="1" x14ac:dyDescent="0.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4.25" customHeight="1" x14ac:dyDescent="0.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4.25" customHeight="1" x14ac:dyDescent="0.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4.25" customHeight="1" x14ac:dyDescent="0.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4.25" customHeight="1" x14ac:dyDescent="0.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4.25" customHeight="1" x14ac:dyDescent="0.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4.25" customHeight="1" x14ac:dyDescent="0.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4.25" customHeight="1" x14ac:dyDescent="0.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4.25" customHeight="1" x14ac:dyDescent="0.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4.25" customHeight="1" x14ac:dyDescent="0.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4.25" customHeight="1" x14ac:dyDescent="0.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4.25" customHeight="1" x14ac:dyDescent="0.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4.25" customHeight="1" x14ac:dyDescent="0.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4.25" customHeight="1" x14ac:dyDescent="0.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4.25" customHeight="1" x14ac:dyDescent="0.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4.25" customHeight="1" x14ac:dyDescent="0.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4.25" customHeight="1" x14ac:dyDescent="0.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4.25" customHeight="1" x14ac:dyDescent="0.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4.25" customHeight="1" x14ac:dyDescent="0.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4.25" customHeight="1" x14ac:dyDescent="0.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4.25" customHeight="1" x14ac:dyDescent="0.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4.25" customHeight="1" x14ac:dyDescent="0.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4.25" customHeight="1" x14ac:dyDescent="0.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4.25" customHeight="1" x14ac:dyDescent="0.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4.25" customHeight="1" x14ac:dyDescent="0.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4.25" customHeight="1" x14ac:dyDescent="0.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4.25" customHeight="1" x14ac:dyDescent="0.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4.25" customHeight="1" x14ac:dyDescent="0.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4.25" customHeight="1" x14ac:dyDescent="0.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4.25" customHeight="1" x14ac:dyDescent="0.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4.25" customHeight="1" x14ac:dyDescent="0.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4.25" customHeight="1" x14ac:dyDescent="0.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4.25" customHeight="1" x14ac:dyDescent="0.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4.25" customHeight="1" x14ac:dyDescent="0.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4.25" customHeight="1" x14ac:dyDescent="0.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4.25" customHeight="1" x14ac:dyDescent="0.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4.25" customHeight="1" x14ac:dyDescent="0.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4.25" customHeight="1" x14ac:dyDescent="0.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4.25" customHeight="1" x14ac:dyDescent="0.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4.25" customHeight="1" x14ac:dyDescent="0.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4.25" customHeight="1" x14ac:dyDescent="0.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4.25" customHeight="1" x14ac:dyDescent="0.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4.25" customHeight="1" x14ac:dyDescent="0.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4.25" customHeight="1" x14ac:dyDescent="0.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4.25" customHeight="1" x14ac:dyDescent="0.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4.25" customHeight="1" x14ac:dyDescent="0.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4.25" customHeight="1" x14ac:dyDescent="0.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4.25" customHeight="1" x14ac:dyDescent="0.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4.25" customHeight="1" x14ac:dyDescent="0.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4.25" customHeight="1" x14ac:dyDescent="0.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4.25" customHeight="1" x14ac:dyDescent="0.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4.25" customHeight="1" x14ac:dyDescent="0.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4.25" customHeight="1" x14ac:dyDescent="0.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4.25" customHeight="1" x14ac:dyDescent="0.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4.25" customHeight="1" x14ac:dyDescent="0.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4.25" customHeight="1" x14ac:dyDescent="0.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4.25" customHeight="1" x14ac:dyDescent="0.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4.25" customHeight="1" x14ac:dyDescent="0.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4.25" customHeight="1" x14ac:dyDescent="0.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4.25" customHeight="1" x14ac:dyDescent="0.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4.25" customHeight="1" x14ac:dyDescent="0.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4.25" customHeight="1" x14ac:dyDescent="0.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4.25" customHeight="1" x14ac:dyDescent="0.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4.25" customHeight="1" x14ac:dyDescent="0.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4.25" customHeight="1" x14ac:dyDescent="0.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4.25" customHeight="1" x14ac:dyDescent="0.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4.25" customHeight="1" x14ac:dyDescent="0.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4.25" customHeight="1" x14ac:dyDescent="0.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4.25" customHeight="1" x14ac:dyDescent="0.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4.25" customHeight="1" x14ac:dyDescent="0.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4.25" customHeight="1" x14ac:dyDescent="0.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4.25" customHeight="1" x14ac:dyDescent="0.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4.25" customHeight="1" x14ac:dyDescent="0.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4.25" customHeight="1" x14ac:dyDescent="0.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4.25" customHeight="1" x14ac:dyDescent="0.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4.25" customHeight="1" x14ac:dyDescent="0.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4.25" customHeight="1" x14ac:dyDescent="0.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4.25" customHeight="1" x14ac:dyDescent="0.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4.25" customHeight="1" x14ac:dyDescent="0.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4.25" customHeight="1" x14ac:dyDescent="0.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4.25" customHeight="1" x14ac:dyDescent="0.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4.25" customHeight="1" x14ac:dyDescent="0.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4.25" customHeight="1" x14ac:dyDescent="0.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4.25" customHeight="1" x14ac:dyDescent="0.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4.25" customHeight="1" x14ac:dyDescent="0.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4.25" customHeight="1" x14ac:dyDescent="0.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4.25" customHeight="1" x14ac:dyDescent="0.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4.25" customHeight="1" x14ac:dyDescent="0.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4.25" customHeight="1" x14ac:dyDescent="0.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4.25" customHeight="1" x14ac:dyDescent="0.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4.25" customHeight="1" x14ac:dyDescent="0.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4.25" customHeight="1" x14ac:dyDescent="0.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4.25" customHeight="1" x14ac:dyDescent="0.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4.25" customHeight="1" x14ac:dyDescent="0.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4.25" customHeight="1" x14ac:dyDescent="0.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4.25" customHeight="1" x14ac:dyDescent="0.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4.25" customHeight="1" x14ac:dyDescent="0.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4.25" customHeight="1" x14ac:dyDescent="0.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4.25" customHeight="1" x14ac:dyDescent="0.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4.25" customHeight="1" x14ac:dyDescent="0.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4.25" customHeight="1" x14ac:dyDescent="0.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4.25" customHeight="1" x14ac:dyDescent="0.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4.25" customHeight="1" x14ac:dyDescent="0.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4.25" customHeight="1" x14ac:dyDescent="0.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4.25" customHeight="1" x14ac:dyDescent="0.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4.25" customHeight="1" x14ac:dyDescent="0.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4.25" customHeight="1" x14ac:dyDescent="0.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4.25" customHeight="1" x14ac:dyDescent="0.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4.25" customHeight="1" x14ac:dyDescent="0.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4.25" customHeight="1" x14ac:dyDescent="0.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4.25" customHeight="1" x14ac:dyDescent="0.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4.25" customHeight="1" x14ac:dyDescent="0.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4.25" customHeight="1" x14ac:dyDescent="0.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4.25" customHeight="1" x14ac:dyDescent="0.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4.25" customHeight="1" x14ac:dyDescent="0.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4.25" customHeight="1" x14ac:dyDescent="0.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4.25" customHeight="1" x14ac:dyDescent="0.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4.25" customHeight="1" x14ac:dyDescent="0.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4.25" customHeight="1" x14ac:dyDescent="0.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4.25" customHeight="1" x14ac:dyDescent="0.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4.25" customHeight="1" x14ac:dyDescent="0.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4.25" customHeight="1" x14ac:dyDescent="0.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4.25" customHeight="1" x14ac:dyDescent="0.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4.25" customHeight="1" x14ac:dyDescent="0.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4.25" customHeight="1" x14ac:dyDescent="0.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4.25" customHeight="1" x14ac:dyDescent="0.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4.25" customHeight="1" x14ac:dyDescent="0.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4.25" customHeight="1" x14ac:dyDescent="0.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4.25" customHeight="1" x14ac:dyDescent="0.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4.25" customHeight="1" x14ac:dyDescent="0.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4.25" customHeight="1" x14ac:dyDescent="0.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4.25" customHeight="1" x14ac:dyDescent="0.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4.25" customHeight="1" x14ac:dyDescent="0.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4.25" customHeight="1" x14ac:dyDescent="0.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4.25" customHeight="1" x14ac:dyDescent="0.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4.25" customHeight="1" x14ac:dyDescent="0.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4.25" customHeight="1" x14ac:dyDescent="0.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4.25" customHeight="1" x14ac:dyDescent="0.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4.25" customHeight="1" x14ac:dyDescent="0.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4.25" customHeight="1" x14ac:dyDescent="0.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4.25" customHeight="1" x14ac:dyDescent="0.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4.25" customHeight="1" x14ac:dyDescent="0.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4.25" customHeight="1" x14ac:dyDescent="0.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4.25" customHeight="1" x14ac:dyDescent="0.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4.25" customHeight="1" x14ac:dyDescent="0.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4.25" customHeight="1" x14ac:dyDescent="0.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4.25" customHeight="1" x14ac:dyDescent="0.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4.25" customHeight="1" x14ac:dyDescent="0.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4.25" customHeight="1" x14ac:dyDescent="0.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4.25" customHeight="1" x14ac:dyDescent="0.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4.25" customHeight="1" x14ac:dyDescent="0.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4.25" customHeight="1" x14ac:dyDescent="0.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4.25" customHeight="1" x14ac:dyDescent="0.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4.25" customHeight="1" x14ac:dyDescent="0.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4.25" customHeight="1" x14ac:dyDescent="0.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4.25" customHeight="1" x14ac:dyDescent="0.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4.25" customHeight="1" x14ac:dyDescent="0.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4.25" customHeight="1" x14ac:dyDescent="0.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4.25" customHeight="1" x14ac:dyDescent="0.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4.25" customHeight="1" x14ac:dyDescent="0.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4.25" customHeight="1" x14ac:dyDescent="0.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4.25" customHeight="1" x14ac:dyDescent="0.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4.25" customHeight="1" x14ac:dyDescent="0.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4.25" customHeight="1" x14ac:dyDescent="0.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4.25" customHeight="1" x14ac:dyDescent="0.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4.25" customHeight="1" x14ac:dyDescent="0.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4.25" customHeight="1" x14ac:dyDescent="0.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4.25" customHeight="1" x14ac:dyDescent="0.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4.25" customHeight="1" x14ac:dyDescent="0.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4.25" customHeight="1" x14ac:dyDescent="0.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4.25" customHeight="1" x14ac:dyDescent="0.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4.25" customHeight="1" x14ac:dyDescent="0.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4.25" customHeight="1" x14ac:dyDescent="0.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4.25" customHeight="1" x14ac:dyDescent="0.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4.25" customHeight="1" x14ac:dyDescent="0.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4.25" customHeight="1" x14ac:dyDescent="0.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4.25" customHeight="1" x14ac:dyDescent="0.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4.25" customHeight="1" x14ac:dyDescent="0.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4.25" customHeight="1" x14ac:dyDescent="0.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4.25" customHeight="1" x14ac:dyDescent="0.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4.25" customHeight="1" x14ac:dyDescent="0.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4.25" customHeight="1" x14ac:dyDescent="0.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4.25" customHeight="1" x14ac:dyDescent="0.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4.25" customHeight="1" x14ac:dyDescent="0.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4.25" customHeight="1" x14ac:dyDescent="0.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4.25" customHeight="1" x14ac:dyDescent="0.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4.25" customHeight="1" x14ac:dyDescent="0.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4.25" customHeight="1" x14ac:dyDescent="0.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4.25" customHeight="1" x14ac:dyDescent="0.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4.25" customHeight="1" x14ac:dyDescent="0.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4.25" customHeight="1" x14ac:dyDescent="0.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4.25" customHeight="1" x14ac:dyDescent="0.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4.25" customHeight="1" x14ac:dyDescent="0.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4.25" customHeight="1" x14ac:dyDescent="0.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4.25" customHeight="1" x14ac:dyDescent="0.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4.25" customHeight="1" x14ac:dyDescent="0.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4.25" customHeight="1" x14ac:dyDescent="0.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4.25" customHeight="1" x14ac:dyDescent="0.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4.25" customHeight="1" x14ac:dyDescent="0.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4.25" customHeight="1" x14ac:dyDescent="0.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4.25" customHeight="1" x14ac:dyDescent="0.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4.25" customHeight="1" x14ac:dyDescent="0.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4.25" customHeight="1" x14ac:dyDescent="0.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4.25" customHeight="1" x14ac:dyDescent="0.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4.25" customHeight="1" x14ac:dyDescent="0.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4.25" customHeight="1" x14ac:dyDescent="0.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4.25" customHeight="1" x14ac:dyDescent="0.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4.25" customHeight="1" x14ac:dyDescent="0.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4.25" customHeight="1" x14ac:dyDescent="0.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4.25" customHeight="1" x14ac:dyDescent="0.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4.25" customHeight="1" x14ac:dyDescent="0.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4.25" customHeight="1" x14ac:dyDescent="0.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4.25" customHeight="1" x14ac:dyDescent="0.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4.25" customHeight="1" x14ac:dyDescent="0.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4.25" customHeight="1" x14ac:dyDescent="0.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4.25" customHeight="1" x14ac:dyDescent="0.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4.25" customHeight="1" x14ac:dyDescent="0.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4.25" customHeight="1" x14ac:dyDescent="0.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4.25" customHeight="1" x14ac:dyDescent="0.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4.25" customHeight="1" x14ac:dyDescent="0.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4.25" customHeight="1" x14ac:dyDescent="0.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row r="1001" spans="1:26" ht="14.25" customHeight="1" x14ac:dyDescent="0.25">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row>
    <row r="1002" spans="1:26" ht="14.25" customHeight="1" x14ac:dyDescent="0.25">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row>
    <row r="1003" spans="1:26" ht="14.25" customHeight="1" x14ac:dyDescent="0.25">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row>
    <row r="1004" spans="1:26" ht="14.25" customHeight="1" x14ac:dyDescent="0.25">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row>
    <row r="1005" spans="1:26" ht="14.25" customHeight="1" x14ac:dyDescent="0.25">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row>
    <row r="1006" spans="1:26" ht="14.25" customHeight="1" x14ac:dyDescent="0.25">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row>
    <row r="1007" spans="1:26" ht="14.25" customHeight="1" x14ac:dyDescent="0.25">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row>
    <row r="1008" spans="1:26" ht="14.25" customHeight="1" x14ac:dyDescent="0.25">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row>
    <row r="1009" spans="1:26" ht="14.25" customHeight="1" x14ac:dyDescent="0.25">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row>
    <row r="1010" spans="1:26" ht="14.25" customHeight="1" x14ac:dyDescent="0.25">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row>
    <row r="1011" spans="1:26" ht="14.25" customHeight="1" x14ac:dyDescent="0.25">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row>
    <row r="1012" spans="1:26" ht="14.25" customHeight="1" x14ac:dyDescent="0.25">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row>
    <row r="1013" spans="1:26" ht="14.25" customHeight="1" x14ac:dyDescent="0.25">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row>
    <row r="1014" spans="1:26" ht="14.25" customHeight="1" x14ac:dyDescent="0.25">
      <c r="A1014" s="137"/>
      <c r="B1014" s="137"/>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row>
  </sheetData>
  <mergeCells count="11">
    <mergeCell ref="R24:S24"/>
    <mergeCell ref="A7:H7"/>
    <mergeCell ref="B23:S23"/>
    <mergeCell ref="B24:C24"/>
    <mergeCell ref="D24:E24"/>
    <mergeCell ref="F24:G24"/>
    <mergeCell ref="H24:I24"/>
    <mergeCell ref="J24:K24"/>
    <mergeCell ref="L24:M24"/>
    <mergeCell ref="N24:O24"/>
    <mergeCell ref="P24:Q24"/>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41"/>
  <sheetViews>
    <sheetView topLeftCell="A31" zoomScaleNormal="100" workbookViewId="0">
      <selection activeCell="B40" sqref="B40"/>
    </sheetView>
  </sheetViews>
  <sheetFormatPr defaultColWidth="9.140625" defaultRowHeight="15" x14ac:dyDescent="0.25"/>
  <cols>
    <col min="1" max="1" width="19.5703125" style="33" customWidth="1"/>
    <col min="2" max="2" width="18.5703125" style="33" customWidth="1"/>
    <col min="3" max="3" width="16.85546875" style="33" customWidth="1"/>
    <col min="4" max="5" width="15.42578125" style="33" customWidth="1"/>
    <col min="6" max="9" width="16.140625" style="33" customWidth="1"/>
    <col min="10" max="13" width="22.5703125" style="33" customWidth="1"/>
    <col min="14" max="14" width="28.85546875" style="33" customWidth="1"/>
    <col min="15" max="15" width="26.28515625" style="33" customWidth="1"/>
    <col min="16" max="16384" width="9.140625" style="33"/>
  </cols>
  <sheetData>
    <row r="1" spans="1:15" s="31" customFormat="1" ht="15.75" x14ac:dyDescent="0.25">
      <c r="A1" s="29" t="s">
        <v>107</v>
      </c>
      <c r="B1" s="30"/>
    </row>
    <row r="2" spans="1:15" s="31" customFormat="1" x14ac:dyDescent="0.2">
      <c r="A2" s="5" t="s">
        <v>57</v>
      </c>
    </row>
    <row r="3" spans="1:15" s="31" customFormat="1" ht="15.75" x14ac:dyDescent="0.2">
      <c r="A3" s="5" t="s">
        <v>56</v>
      </c>
      <c r="B3" s="30"/>
    </row>
    <row r="4" spans="1:15" s="1" customFormat="1" x14ac:dyDescent="0.25">
      <c r="A4" s="5" t="s">
        <v>61</v>
      </c>
    </row>
    <row r="5" spans="1:15" x14ac:dyDescent="0.25">
      <c r="A5" s="14" t="s">
        <v>25</v>
      </c>
      <c r="B5" s="14" t="s">
        <v>26</v>
      </c>
      <c r="C5" s="3"/>
      <c r="D5" s="3"/>
      <c r="E5" s="3"/>
      <c r="F5" s="3"/>
      <c r="G5" s="3"/>
      <c r="H5" s="3"/>
      <c r="I5" s="3"/>
      <c r="J5" s="3"/>
      <c r="K5" s="3"/>
      <c r="L5" s="3"/>
      <c r="M5" s="3"/>
      <c r="N5" s="3"/>
      <c r="O5" s="32"/>
    </row>
    <row r="6" spans="1:15" x14ac:dyDescent="0.25">
      <c r="A6" s="17" t="s">
        <v>287</v>
      </c>
      <c r="B6" s="17" t="s">
        <v>7</v>
      </c>
      <c r="C6" s="3"/>
      <c r="D6" s="3"/>
      <c r="E6" s="3"/>
      <c r="F6" s="3"/>
      <c r="G6" s="3"/>
      <c r="H6" s="3"/>
      <c r="I6" s="3"/>
      <c r="J6" s="3"/>
      <c r="K6" s="3"/>
      <c r="L6" s="3"/>
      <c r="M6" s="3"/>
      <c r="N6" s="3"/>
      <c r="O6" s="32"/>
    </row>
    <row r="7" spans="1:15" ht="51.75" x14ac:dyDescent="0.25">
      <c r="A7" s="19" t="s">
        <v>23</v>
      </c>
      <c r="B7" s="20" t="s">
        <v>46</v>
      </c>
      <c r="C7" s="20" t="s">
        <v>22</v>
      </c>
      <c r="D7" s="20" t="s">
        <v>102</v>
      </c>
      <c r="E7" s="20" t="s">
        <v>108</v>
      </c>
      <c r="F7" s="20" t="s">
        <v>60</v>
      </c>
      <c r="G7" s="20" t="s">
        <v>206</v>
      </c>
      <c r="H7" s="20" t="s">
        <v>109</v>
      </c>
      <c r="I7" s="20" t="s">
        <v>105</v>
      </c>
      <c r="J7" s="20" t="s">
        <v>106</v>
      </c>
      <c r="K7" s="20" t="s">
        <v>99</v>
      </c>
      <c r="L7" s="20" t="s">
        <v>100</v>
      </c>
      <c r="M7" s="20" t="s">
        <v>110</v>
      </c>
      <c r="N7" s="20" t="s">
        <v>36</v>
      </c>
      <c r="O7" s="32"/>
    </row>
    <row r="8" spans="1:15" ht="105.75" x14ac:dyDescent="0.3">
      <c r="A8" s="98" t="s">
        <v>275</v>
      </c>
      <c r="B8" t="s">
        <v>65</v>
      </c>
      <c r="C8" t="s">
        <v>280</v>
      </c>
      <c r="D8" s="98" t="s">
        <v>310</v>
      </c>
      <c r="E8" s="134" t="s">
        <v>205</v>
      </c>
      <c r="F8" s="99" t="s">
        <v>213</v>
      </c>
      <c r="G8">
        <v>148</v>
      </c>
      <c r="H8" s="34" t="s">
        <v>214</v>
      </c>
      <c r="I8" s="98" t="s">
        <v>329</v>
      </c>
      <c r="J8" s="98" t="s">
        <v>348</v>
      </c>
      <c r="K8" s="34" t="s">
        <v>215</v>
      </c>
      <c r="L8" s="34" t="s">
        <v>216</v>
      </c>
      <c r="M8" s="34" t="s">
        <v>217</v>
      </c>
      <c r="N8" s="34" t="s">
        <v>205</v>
      </c>
      <c r="O8" s="32"/>
    </row>
    <row r="9" spans="1:15" ht="120.75" x14ac:dyDescent="0.3">
      <c r="A9" s="98" t="s">
        <v>207</v>
      </c>
      <c r="B9" t="s">
        <v>64</v>
      </c>
      <c r="C9" t="s">
        <v>210</v>
      </c>
      <c r="D9" s="98" t="s">
        <v>311</v>
      </c>
      <c r="E9" s="134" t="s">
        <v>205</v>
      </c>
      <c r="F9" s="99" t="s">
        <v>213</v>
      </c>
      <c r="G9">
        <v>-3721</v>
      </c>
      <c r="H9" s="34" t="s">
        <v>214</v>
      </c>
      <c r="I9" s="98" t="s">
        <v>330</v>
      </c>
      <c r="J9" s="98" t="s">
        <v>349</v>
      </c>
      <c r="K9" s="34" t="s">
        <v>215</v>
      </c>
      <c r="L9" s="34" t="s">
        <v>216</v>
      </c>
      <c r="M9" s="34" t="s">
        <v>217</v>
      </c>
      <c r="N9" s="34" t="s">
        <v>205</v>
      </c>
      <c r="O9" s="32"/>
    </row>
    <row r="10" spans="1:15" ht="105.75" x14ac:dyDescent="0.3">
      <c r="A10" s="98" t="s">
        <v>293</v>
      </c>
      <c r="B10" t="s">
        <v>64</v>
      </c>
      <c r="C10" t="s">
        <v>210</v>
      </c>
      <c r="D10" s="98" t="s">
        <v>312</v>
      </c>
      <c r="E10" s="134" t="s">
        <v>205</v>
      </c>
      <c r="F10" s="99" t="s">
        <v>213</v>
      </c>
      <c r="G10">
        <v>-717</v>
      </c>
      <c r="H10" s="34" t="s">
        <v>214</v>
      </c>
      <c r="I10" s="98" t="s">
        <v>331</v>
      </c>
      <c r="J10" s="98" t="s">
        <v>350</v>
      </c>
      <c r="K10" s="34" t="s">
        <v>215</v>
      </c>
      <c r="L10" s="34" t="s">
        <v>216</v>
      </c>
      <c r="M10" s="34" t="s">
        <v>217</v>
      </c>
      <c r="N10" s="34" t="s">
        <v>205</v>
      </c>
      <c r="O10" s="32"/>
    </row>
    <row r="11" spans="1:15" ht="75.75" x14ac:dyDescent="0.3">
      <c r="A11" s="98" t="s">
        <v>294</v>
      </c>
      <c r="B11" t="s">
        <v>65</v>
      </c>
      <c r="C11" t="s">
        <v>303</v>
      </c>
      <c r="D11" s="98" t="s">
        <v>313</v>
      </c>
      <c r="E11" s="134" t="s">
        <v>205</v>
      </c>
      <c r="F11" s="99" t="s">
        <v>213</v>
      </c>
      <c r="G11">
        <v>6</v>
      </c>
      <c r="H11" s="34" t="s">
        <v>214</v>
      </c>
      <c r="I11" s="98" t="s">
        <v>332</v>
      </c>
      <c r="J11" s="98" t="s">
        <v>351</v>
      </c>
      <c r="K11" s="34" t="s">
        <v>215</v>
      </c>
      <c r="L11" s="34" t="s">
        <v>216</v>
      </c>
      <c r="M11" s="34" t="s">
        <v>217</v>
      </c>
      <c r="N11" s="34" t="s">
        <v>205</v>
      </c>
      <c r="O11" s="32"/>
    </row>
    <row r="12" spans="1:15" ht="90.75" x14ac:dyDescent="0.3">
      <c r="A12" s="98" t="s">
        <v>208</v>
      </c>
      <c r="B12" t="s">
        <v>64</v>
      </c>
      <c r="C12" t="s">
        <v>211</v>
      </c>
      <c r="D12" s="98" t="s">
        <v>314</v>
      </c>
      <c r="E12" s="134" t="s">
        <v>205</v>
      </c>
      <c r="F12" s="99" t="s">
        <v>213</v>
      </c>
      <c r="G12">
        <v>454</v>
      </c>
      <c r="H12" s="34" t="s">
        <v>214</v>
      </c>
      <c r="I12" s="98" t="s">
        <v>333</v>
      </c>
      <c r="J12" s="98" t="s">
        <v>352</v>
      </c>
      <c r="K12" s="34" t="s">
        <v>215</v>
      </c>
      <c r="L12" s="34" t="s">
        <v>216</v>
      </c>
      <c r="M12" s="34" t="s">
        <v>217</v>
      </c>
      <c r="N12" s="34" t="s">
        <v>205</v>
      </c>
      <c r="O12" s="32"/>
    </row>
    <row r="13" spans="1:15" ht="135.75" x14ac:dyDescent="0.3">
      <c r="A13" s="98" t="s">
        <v>209</v>
      </c>
      <c r="B13" t="s">
        <v>64</v>
      </c>
      <c r="C13" t="s">
        <v>212</v>
      </c>
      <c r="D13" s="98" t="s">
        <v>315</v>
      </c>
      <c r="E13" s="134" t="s">
        <v>205</v>
      </c>
      <c r="F13" s="99" t="s">
        <v>213</v>
      </c>
      <c r="G13">
        <v>3063</v>
      </c>
      <c r="H13" s="34" t="s">
        <v>214</v>
      </c>
      <c r="I13" s="98" t="s">
        <v>334</v>
      </c>
      <c r="J13" s="98" t="s">
        <v>353</v>
      </c>
      <c r="K13" s="34" t="s">
        <v>215</v>
      </c>
      <c r="L13" s="34" t="s">
        <v>216</v>
      </c>
      <c r="M13" s="34" t="s">
        <v>217</v>
      </c>
      <c r="N13" s="34" t="s">
        <v>205</v>
      </c>
      <c r="O13" s="32"/>
    </row>
    <row r="14" spans="1:15" ht="105.75" x14ac:dyDescent="0.3">
      <c r="A14" s="98" t="s">
        <v>264</v>
      </c>
      <c r="B14" t="s">
        <v>65</v>
      </c>
      <c r="C14" t="s">
        <v>266</v>
      </c>
      <c r="D14" s="98" t="s">
        <v>316</v>
      </c>
      <c r="E14" s="134" t="s">
        <v>205</v>
      </c>
      <c r="F14" s="99" t="s">
        <v>213</v>
      </c>
      <c r="G14">
        <v>30</v>
      </c>
      <c r="H14" s="34" t="s">
        <v>214</v>
      </c>
      <c r="I14" s="98" t="s">
        <v>335</v>
      </c>
      <c r="J14" s="98" t="s">
        <v>354</v>
      </c>
      <c r="K14" s="34" t="s">
        <v>215</v>
      </c>
      <c r="L14" s="34" t="s">
        <v>216</v>
      </c>
      <c r="M14" s="34" t="s">
        <v>217</v>
      </c>
      <c r="N14" s="34" t="s">
        <v>205</v>
      </c>
      <c r="O14" s="32"/>
    </row>
    <row r="15" spans="1:15" ht="120.75" x14ac:dyDescent="0.3">
      <c r="A15" s="98" t="s">
        <v>295</v>
      </c>
      <c r="B15" t="s">
        <v>65</v>
      </c>
      <c r="C15" t="s">
        <v>304</v>
      </c>
      <c r="D15" s="98" t="s">
        <v>317</v>
      </c>
      <c r="E15" s="134" t="s">
        <v>205</v>
      </c>
      <c r="F15" s="99" t="s">
        <v>213</v>
      </c>
      <c r="G15">
        <v>357</v>
      </c>
      <c r="H15" s="34" t="s">
        <v>214</v>
      </c>
      <c r="I15" s="98" t="s">
        <v>336</v>
      </c>
      <c r="J15" s="98" t="s">
        <v>355</v>
      </c>
      <c r="K15" s="34" t="s">
        <v>215</v>
      </c>
      <c r="L15" s="34" t="s">
        <v>216</v>
      </c>
      <c r="M15" s="34" t="s">
        <v>217</v>
      </c>
      <c r="N15" s="34" t="s">
        <v>205</v>
      </c>
      <c r="O15" s="32"/>
    </row>
    <row r="16" spans="1:15" ht="75.75" x14ac:dyDescent="0.3">
      <c r="A16" s="98" t="s">
        <v>276</v>
      </c>
      <c r="B16" t="s">
        <v>64</v>
      </c>
      <c r="C16" t="s">
        <v>281</v>
      </c>
      <c r="D16" s="98" t="s">
        <v>318</v>
      </c>
      <c r="E16" s="134" t="s">
        <v>205</v>
      </c>
      <c r="F16" s="99" t="s">
        <v>213</v>
      </c>
      <c r="G16">
        <v>28</v>
      </c>
      <c r="H16" s="34" t="s">
        <v>214</v>
      </c>
      <c r="I16" s="98" t="s">
        <v>337</v>
      </c>
      <c r="J16" s="98" t="s">
        <v>356</v>
      </c>
      <c r="K16" s="34" t="s">
        <v>215</v>
      </c>
      <c r="L16" s="34" t="s">
        <v>216</v>
      </c>
      <c r="M16" s="34" t="s">
        <v>217</v>
      </c>
      <c r="N16" s="34" t="s">
        <v>205</v>
      </c>
      <c r="O16" s="32"/>
    </row>
    <row r="17" spans="1:14" ht="120.75" x14ac:dyDescent="0.3">
      <c r="A17" s="98" t="s">
        <v>296</v>
      </c>
      <c r="B17" t="s">
        <v>64</v>
      </c>
      <c r="C17" t="s">
        <v>305</v>
      </c>
      <c r="D17" s="98" t="s">
        <v>319</v>
      </c>
      <c r="E17" s="134" t="s">
        <v>205</v>
      </c>
      <c r="F17" s="99" t="s">
        <v>213</v>
      </c>
      <c r="G17">
        <v>56</v>
      </c>
      <c r="H17" s="34" t="s">
        <v>214</v>
      </c>
      <c r="I17" s="98" t="s">
        <v>338</v>
      </c>
      <c r="J17" s="98" t="s">
        <v>284</v>
      </c>
      <c r="K17" s="34" t="s">
        <v>215</v>
      </c>
      <c r="L17" s="34" t="s">
        <v>216</v>
      </c>
      <c r="M17" s="34" t="s">
        <v>217</v>
      </c>
      <c r="N17" s="34" t="s">
        <v>205</v>
      </c>
    </row>
    <row r="18" spans="1:14" ht="165.75" x14ac:dyDescent="0.3">
      <c r="A18" s="98" t="s">
        <v>297</v>
      </c>
      <c r="B18" t="s">
        <v>64</v>
      </c>
      <c r="C18" t="s">
        <v>306</v>
      </c>
      <c r="D18" s="98" t="s">
        <v>320</v>
      </c>
      <c r="E18" s="134" t="s">
        <v>205</v>
      </c>
      <c r="F18" s="99" t="s">
        <v>213</v>
      </c>
      <c r="G18">
        <v>459</v>
      </c>
      <c r="H18" s="34" t="s">
        <v>214</v>
      </c>
      <c r="I18" s="98" t="s">
        <v>339</v>
      </c>
      <c r="J18" s="98" t="s">
        <v>357</v>
      </c>
      <c r="K18" s="34" t="s">
        <v>215</v>
      </c>
      <c r="L18" s="34" t="s">
        <v>216</v>
      </c>
      <c r="M18" s="34" t="s">
        <v>217</v>
      </c>
      <c r="N18" s="34" t="s">
        <v>205</v>
      </c>
    </row>
    <row r="19" spans="1:14" ht="135.75" x14ac:dyDescent="0.3">
      <c r="A19" s="98" t="s">
        <v>277</v>
      </c>
      <c r="B19" t="s">
        <v>64</v>
      </c>
      <c r="C19" t="s">
        <v>282</v>
      </c>
      <c r="D19" s="132" t="s">
        <v>321</v>
      </c>
      <c r="E19" s="134" t="s">
        <v>205</v>
      </c>
      <c r="F19" s="99" t="s">
        <v>213</v>
      </c>
      <c r="G19">
        <v>343</v>
      </c>
      <c r="H19" s="34" t="s">
        <v>214</v>
      </c>
      <c r="I19" s="98" t="s">
        <v>340</v>
      </c>
      <c r="J19" s="98" t="s">
        <v>358</v>
      </c>
      <c r="K19" s="34" t="s">
        <v>215</v>
      </c>
      <c r="L19" s="34" t="s">
        <v>216</v>
      </c>
      <c r="M19" s="34" t="s">
        <v>217</v>
      </c>
      <c r="N19" s="34" t="s">
        <v>205</v>
      </c>
    </row>
    <row r="20" spans="1:14" ht="105.75" x14ac:dyDescent="0.3">
      <c r="A20" s="98" t="s">
        <v>298</v>
      </c>
      <c r="B20" t="s">
        <v>64</v>
      </c>
      <c r="C20" t="s">
        <v>307</v>
      </c>
      <c r="D20" s="98" t="s">
        <v>322</v>
      </c>
      <c r="E20" s="134" t="s">
        <v>205</v>
      </c>
      <c r="F20" s="99" t="s">
        <v>213</v>
      </c>
      <c r="G20">
        <v>-67</v>
      </c>
      <c r="H20" s="34" t="s">
        <v>214</v>
      </c>
      <c r="I20" s="98" t="s">
        <v>341</v>
      </c>
      <c r="J20" s="98" t="s">
        <v>359</v>
      </c>
      <c r="K20" s="34" t="s">
        <v>215</v>
      </c>
      <c r="L20" s="34" t="s">
        <v>216</v>
      </c>
      <c r="M20" s="34" t="s">
        <v>217</v>
      </c>
      <c r="N20" s="34" t="s">
        <v>205</v>
      </c>
    </row>
    <row r="21" spans="1:14" ht="60.75" x14ac:dyDescent="0.3">
      <c r="A21" s="98" t="s">
        <v>299</v>
      </c>
      <c r="B21" t="s">
        <v>64</v>
      </c>
      <c r="C21" t="s">
        <v>308</v>
      </c>
      <c r="D21" s="98" t="s">
        <v>323</v>
      </c>
      <c r="E21" s="134" t="s">
        <v>205</v>
      </c>
      <c r="F21" s="99" t="s">
        <v>213</v>
      </c>
      <c r="G21">
        <v>-27</v>
      </c>
      <c r="H21" s="34" t="s">
        <v>214</v>
      </c>
      <c r="I21" s="98" t="s">
        <v>342</v>
      </c>
      <c r="J21" s="98" t="s">
        <v>360</v>
      </c>
      <c r="K21" s="34" t="s">
        <v>215</v>
      </c>
      <c r="L21" s="34" t="s">
        <v>216</v>
      </c>
      <c r="M21" s="34" t="s">
        <v>217</v>
      </c>
      <c r="N21" s="34" t="s">
        <v>205</v>
      </c>
    </row>
    <row r="22" spans="1:14" ht="240.75" x14ac:dyDescent="0.3">
      <c r="A22" s="98" t="s">
        <v>300</v>
      </c>
      <c r="B22" t="s">
        <v>64</v>
      </c>
      <c r="C22" t="s">
        <v>309</v>
      </c>
      <c r="D22" s="98" t="s">
        <v>324</v>
      </c>
      <c r="E22" s="134" t="s">
        <v>205</v>
      </c>
      <c r="F22" s="99" t="s">
        <v>213</v>
      </c>
      <c r="G22">
        <v>263</v>
      </c>
      <c r="H22" s="34" t="s">
        <v>214</v>
      </c>
      <c r="I22" s="98" t="s">
        <v>343</v>
      </c>
      <c r="J22" s="98" t="s">
        <v>361</v>
      </c>
      <c r="K22" s="34" t="s">
        <v>215</v>
      </c>
      <c r="L22" s="34" t="s">
        <v>216</v>
      </c>
      <c r="M22" s="34" t="s">
        <v>217</v>
      </c>
      <c r="N22" s="34" t="s">
        <v>205</v>
      </c>
    </row>
    <row r="23" spans="1:14" ht="135.75" x14ac:dyDescent="0.3">
      <c r="A23" s="98" t="s">
        <v>278</v>
      </c>
      <c r="B23" t="s">
        <v>64</v>
      </c>
      <c r="C23" t="s">
        <v>265</v>
      </c>
      <c r="D23" s="98" t="s">
        <v>325</v>
      </c>
      <c r="E23" s="134" t="s">
        <v>205</v>
      </c>
      <c r="F23" s="99" t="s">
        <v>213</v>
      </c>
      <c r="G23">
        <v>732</v>
      </c>
      <c r="H23" s="34" t="s">
        <v>214</v>
      </c>
      <c r="I23" s="98" t="s">
        <v>344</v>
      </c>
      <c r="J23" s="98" t="s">
        <v>362</v>
      </c>
      <c r="K23" s="34" t="s">
        <v>215</v>
      </c>
      <c r="L23" s="34" t="s">
        <v>216</v>
      </c>
      <c r="M23" s="34" t="s">
        <v>217</v>
      </c>
      <c r="N23" s="34" t="s">
        <v>205</v>
      </c>
    </row>
    <row r="24" spans="1:14" ht="45.75" x14ac:dyDescent="0.3">
      <c r="A24" s="98" t="s">
        <v>279</v>
      </c>
      <c r="B24" t="s">
        <v>64</v>
      </c>
      <c r="C24" t="s">
        <v>283</v>
      </c>
      <c r="D24" s="98" t="s">
        <v>326</v>
      </c>
      <c r="E24" s="134" t="s">
        <v>205</v>
      </c>
      <c r="F24" s="99" t="s">
        <v>213</v>
      </c>
      <c r="G24">
        <v>51</v>
      </c>
      <c r="H24" s="34" t="s">
        <v>214</v>
      </c>
      <c r="I24" s="98" t="s">
        <v>345</v>
      </c>
      <c r="J24" s="98" t="s">
        <v>363</v>
      </c>
      <c r="K24" s="34" t="s">
        <v>215</v>
      </c>
      <c r="L24" s="34" t="s">
        <v>216</v>
      </c>
      <c r="M24" s="34" t="s">
        <v>217</v>
      </c>
      <c r="N24" s="34" t="s">
        <v>205</v>
      </c>
    </row>
    <row r="25" spans="1:14" ht="60.75" x14ac:dyDescent="0.3">
      <c r="A25" s="98" t="s">
        <v>301</v>
      </c>
      <c r="B25" t="s">
        <v>64</v>
      </c>
      <c r="C25" t="s">
        <v>211</v>
      </c>
      <c r="D25" s="98" t="s">
        <v>327</v>
      </c>
      <c r="E25" s="134" t="s">
        <v>205</v>
      </c>
      <c r="F25" s="99" t="s">
        <v>213</v>
      </c>
      <c r="G25">
        <v>60</v>
      </c>
      <c r="H25" s="34" t="s">
        <v>214</v>
      </c>
      <c r="I25" s="98" t="s">
        <v>346</v>
      </c>
      <c r="J25" s="98" t="s">
        <v>364</v>
      </c>
      <c r="K25" s="34" t="s">
        <v>215</v>
      </c>
      <c r="L25" s="34" t="s">
        <v>216</v>
      </c>
      <c r="M25" s="34" t="s">
        <v>217</v>
      </c>
      <c r="N25" s="34" t="s">
        <v>205</v>
      </c>
    </row>
    <row r="26" spans="1:14" ht="60.75" x14ac:dyDescent="0.3">
      <c r="A26" s="98" t="s">
        <v>302</v>
      </c>
      <c r="B26" t="s">
        <v>64</v>
      </c>
      <c r="C26" t="s">
        <v>210</v>
      </c>
      <c r="D26" s="98" t="s">
        <v>328</v>
      </c>
      <c r="E26" s="134" t="s">
        <v>205</v>
      </c>
      <c r="F26" s="99" t="s">
        <v>213</v>
      </c>
      <c r="G26">
        <v>14</v>
      </c>
      <c r="H26" s="34" t="s">
        <v>214</v>
      </c>
      <c r="I26" s="98" t="s">
        <v>347</v>
      </c>
      <c r="J26" s="98" t="s">
        <v>365</v>
      </c>
      <c r="K26" s="34" t="s">
        <v>215</v>
      </c>
      <c r="L26" s="34" t="s">
        <v>216</v>
      </c>
      <c r="M26" s="34" t="s">
        <v>217</v>
      </c>
      <c r="N26" s="34" t="s">
        <v>205</v>
      </c>
    </row>
    <row r="27" spans="1:14" x14ac:dyDescent="0.25">
      <c r="A27" s="23"/>
      <c r="B27" s="23"/>
      <c r="C27" s="34"/>
      <c r="D27" s="34"/>
      <c r="E27" s="34"/>
      <c r="F27" s="34"/>
      <c r="G27" s="34"/>
      <c r="H27" s="34"/>
      <c r="I27" s="17"/>
      <c r="J27" s="34"/>
      <c r="K27" s="34"/>
      <c r="L27" s="34"/>
      <c r="M27" s="34"/>
      <c r="N27" s="34"/>
    </row>
    <row r="28" spans="1:14" x14ac:dyDescent="0.25">
      <c r="A28" s="35" t="s">
        <v>47</v>
      </c>
      <c r="B28" s="35"/>
      <c r="C28" s="36"/>
      <c r="D28" s="36"/>
      <c r="E28" s="36"/>
      <c r="F28" s="36"/>
      <c r="G28" s="36"/>
      <c r="H28" s="36"/>
      <c r="I28" s="36"/>
      <c r="J28" s="36"/>
      <c r="K28" s="36"/>
      <c r="L28" s="36"/>
      <c r="M28" s="36"/>
      <c r="N28" s="36"/>
    </row>
    <row r="29" spans="1:14" x14ac:dyDescent="0.25">
      <c r="A29" s="35" t="s">
        <v>64</v>
      </c>
      <c r="B29" s="3"/>
      <c r="C29" s="36"/>
      <c r="D29" s="36"/>
      <c r="E29" s="36"/>
      <c r="F29" s="36"/>
      <c r="G29" s="36"/>
      <c r="H29" s="36"/>
      <c r="I29" s="36"/>
      <c r="J29" s="36"/>
      <c r="K29" s="36"/>
      <c r="L29" s="36"/>
      <c r="M29" s="36"/>
      <c r="N29" s="36"/>
    </row>
    <row r="30" spans="1:14" x14ac:dyDescent="0.25">
      <c r="A30" s="35" t="s">
        <v>65</v>
      </c>
      <c r="B30" s="3"/>
      <c r="C30" s="36"/>
      <c r="D30" s="36"/>
      <c r="E30" s="36"/>
      <c r="F30" s="36"/>
      <c r="G30" s="36"/>
      <c r="H30" s="36"/>
      <c r="I30" s="36"/>
      <c r="J30" s="36"/>
      <c r="K30" s="36"/>
      <c r="L30" s="36"/>
      <c r="M30" s="36"/>
      <c r="N30" s="36"/>
    </row>
    <row r="31" spans="1:14" x14ac:dyDescent="0.25">
      <c r="A31" s="35" t="s">
        <v>68</v>
      </c>
      <c r="B31" s="3"/>
      <c r="C31" s="36"/>
      <c r="D31" s="36"/>
      <c r="E31" s="36"/>
      <c r="F31" s="36"/>
      <c r="G31" s="36"/>
      <c r="H31" s="36"/>
      <c r="I31" s="36"/>
      <c r="J31" s="36"/>
      <c r="K31" s="36"/>
      <c r="L31" s="36"/>
      <c r="M31" s="36"/>
      <c r="N31" s="36"/>
    </row>
    <row r="32" spans="1:14" x14ac:dyDescent="0.25">
      <c r="A32" s="35" t="s">
        <v>66</v>
      </c>
      <c r="B32" s="3"/>
      <c r="C32" s="36"/>
      <c r="D32" s="36"/>
      <c r="E32" s="36"/>
      <c r="F32" s="36"/>
      <c r="G32" s="36"/>
      <c r="H32" s="36"/>
      <c r="I32" s="36"/>
      <c r="J32" s="36"/>
      <c r="K32" s="36"/>
      <c r="L32" s="36"/>
      <c r="M32" s="36"/>
      <c r="N32" s="36"/>
    </row>
    <row r="33" spans="1:14" x14ac:dyDescent="0.25">
      <c r="A33" s="35" t="s">
        <v>54</v>
      </c>
      <c r="B33" s="3"/>
      <c r="C33" s="36"/>
      <c r="D33" s="36"/>
      <c r="E33" s="36"/>
      <c r="F33" s="36"/>
      <c r="G33" s="36"/>
      <c r="H33" s="36"/>
      <c r="I33" s="36"/>
      <c r="J33" s="36"/>
      <c r="K33" s="36"/>
      <c r="L33" s="36"/>
      <c r="M33" s="36"/>
      <c r="N33" s="36"/>
    </row>
    <row r="34" spans="1:14" x14ac:dyDescent="0.25">
      <c r="A34" s="35" t="s">
        <v>103</v>
      </c>
      <c r="B34" s="3"/>
      <c r="C34" s="36"/>
      <c r="D34" s="36"/>
      <c r="E34" s="36"/>
      <c r="F34" s="36"/>
      <c r="G34" s="36"/>
      <c r="H34" s="36"/>
      <c r="I34" s="36"/>
      <c r="J34" s="36"/>
      <c r="K34" s="36"/>
      <c r="L34" s="36"/>
      <c r="M34" s="36"/>
      <c r="N34" s="36"/>
    </row>
    <row r="35" spans="1:14" x14ac:dyDescent="0.25">
      <c r="A35" s="35" t="s">
        <v>104</v>
      </c>
      <c r="B35" s="3"/>
      <c r="C35" s="3"/>
      <c r="D35" s="3"/>
      <c r="E35" s="3"/>
      <c r="F35" s="3"/>
      <c r="G35" s="3"/>
      <c r="H35" s="3"/>
      <c r="I35" s="3"/>
      <c r="J35" s="3"/>
      <c r="K35" s="3"/>
      <c r="L35" s="3"/>
      <c r="M35" s="3"/>
      <c r="N35" s="3"/>
    </row>
    <row r="36" spans="1:14" x14ac:dyDescent="0.25">
      <c r="A36" s="35" t="s">
        <v>111</v>
      </c>
      <c r="B36" s="3"/>
      <c r="C36" s="3"/>
      <c r="D36" s="3"/>
      <c r="E36" s="3"/>
      <c r="F36" s="3"/>
      <c r="G36" s="3"/>
      <c r="H36" s="3"/>
      <c r="I36" s="3"/>
      <c r="J36" s="3"/>
      <c r="K36" s="3"/>
      <c r="L36" s="3"/>
      <c r="M36" s="3"/>
      <c r="N36" s="3"/>
    </row>
    <row r="37" spans="1:14" x14ac:dyDescent="0.25">
      <c r="A37" s="35"/>
      <c r="B37" s="3"/>
      <c r="C37" s="3"/>
      <c r="D37" s="3"/>
      <c r="E37" s="3"/>
      <c r="F37" s="3"/>
      <c r="G37" s="3"/>
      <c r="H37" s="3"/>
      <c r="I37" s="3"/>
      <c r="J37" s="3"/>
      <c r="K37" s="3"/>
      <c r="L37" s="3"/>
      <c r="M37" s="3"/>
      <c r="N37" s="3"/>
    </row>
    <row r="38" spans="1:14" x14ac:dyDescent="0.25">
      <c r="A38" s="3"/>
      <c r="B38" s="3"/>
      <c r="C38" s="3"/>
      <c r="D38" s="3"/>
      <c r="E38" s="3"/>
      <c r="F38" s="3"/>
      <c r="G38" s="3"/>
      <c r="H38" s="3"/>
      <c r="I38" s="3"/>
      <c r="J38" s="3"/>
      <c r="K38" s="3"/>
      <c r="L38" s="3"/>
      <c r="M38" s="3"/>
      <c r="N38" s="3"/>
    </row>
    <row r="39" spans="1:14" x14ac:dyDescent="0.25">
      <c r="A39" s="6" t="s">
        <v>53</v>
      </c>
      <c r="B39" s="25"/>
      <c r="C39" s="26"/>
      <c r="D39" s="3"/>
      <c r="E39" s="3"/>
      <c r="F39" s="3"/>
      <c r="G39" s="3"/>
      <c r="H39" s="3"/>
      <c r="I39" s="3"/>
      <c r="J39" s="3"/>
      <c r="K39" s="3"/>
      <c r="L39" s="3"/>
      <c r="M39" s="3"/>
      <c r="N39" s="3"/>
    </row>
    <row r="40" spans="1:14" ht="89.25" x14ac:dyDescent="0.25">
      <c r="A40" s="37" t="s">
        <v>97</v>
      </c>
      <c r="B40" s="27" t="s">
        <v>366</v>
      </c>
      <c r="C40" s="3"/>
      <c r="D40" s="3"/>
      <c r="E40" s="3"/>
      <c r="F40" s="3"/>
      <c r="G40" s="3"/>
      <c r="H40" s="3"/>
      <c r="I40" s="3"/>
      <c r="J40" s="3"/>
      <c r="K40" s="3"/>
      <c r="L40" s="3"/>
      <c r="M40" s="3"/>
      <c r="N40" s="3"/>
    </row>
    <row r="41" spans="1:14" x14ac:dyDescent="0.25">
      <c r="A41" s="38"/>
      <c r="B41" s="38"/>
      <c r="C41"/>
      <c r="D41"/>
      <c r="E41"/>
    </row>
  </sheetData>
  <phoneticPr fontId="32" type="noConversion"/>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32"/>
  <sheetViews>
    <sheetView topLeftCell="A14" zoomScale="120" zoomScaleNormal="120" workbookViewId="0">
      <selection activeCell="A19" sqref="A19"/>
    </sheetView>
  </sheetViews>
  <sheetFormatPr defaultColWidth="9.140625" defaultRowHeight="12.75" x14ac:dyDescent="0.2"/>
  <cols>
    <col min="1" max="1" width="18.85546875" style="13" customWidth="1"/>
    <col min="2" max="2" width="24.140625" style="13" customWidth="1"/>
    <col min="3" max="4" width="20.5703125" style="13" customWidth="1"/>
    <col min="5" max="5" width="21.140625" style="13" customWidth="1"/>
    <col min="6" max="6" width="19.42578125" style="13" customWidth="1"/>
    <col min="7" max="7" width="25.42578125" style="13" customWidth="1"/>
    <col min="8" max="8" width="31.140625" style="13" customWidth="1"/>
    <col min="9" max="9" width="23.85546875" style="13" customWidth="1"/>
    <col min="10" max="16384" width="9.140625" style="13"/>
  </cols>
  <sheetData>
    <row r="1" spans="1:7" ht="15.75" x14ac:dyDescent="0.25">
      <c r="A1" s="4" t="s">
        <v>78</v>
      </c>
      <c r="B1" s="12"/>
    </row>
    <row r="2" spans="1:7" customFormat="1" ht="15" x14ac:dyDescent="0.25">
      <c r="A2" s="5" t="s">
        <v>58</v>
      </c>
    </row>
    <row r="3" spans="1:7" customFormat="1" ht="15" x14ac:dyDescent="0.25">
      <c r="A3" s="5" t="s">
        <v>59</v>
      </c>
    </row>
    <row r="4" spans="1:7" s="1" customFormat="1" ht="15" x14ac:dyDescent="0.25">
      <c r="A4" s="5" t="s">
        <v>61</v>
      </c>
    </row>
    <row r="5" spans="1:7" x14ac:dyDescent="0.2">
      <c r="A5" s="14" t="s">
        <v>25</v>
      </c>
      <c r="B5" s="14" t="s">
        <v>26</v>
      </c>
      <c r="C5" s="15"/>
      <c r="D5" s="16"/>
      <c r="E5" s="16"/>
      <c r="F5" s="16"/>
      <c r="G5" s="118"/>
    </row>
    <row r="6" spans="1:7" x14ac:dyDescent="0.2">
      <c r="A6" s="17" t="s">
        <v>273</v>
      </c>
      <c r="B6" s="18" t="s">
        <v>7</v>
      </c>
      <c r="C6" s="15"/>
      <c r="D6" s="16"/>
      <c r="E6" s="16"/>
      <c r="F6" s="16"/>
      <c r="G6" s="118"/>
    </row>
    <row r="7" spans="1:7" ht="14.45" customHeight="1" x14ac:dyDescent="0.2">
      <c r="A7" s="15"/>
      <c r="B7" s="217" t="s">
        <v>41</v>
      </c>
      <c r="C7" s="218"/>
      <c r="D7" s="219"/>
      <c r="E7" s="15"/>
      <c r="F7" s="15"/>
    </row>
    <row r="8" spans="1:7" ht="39" thickBot="1" x14ac:dyDescent="0.25">
      <c r="A8" s="19" t="s">
        <v>95</v>
      </c>
      <c r="B8" s="20" t="s">
        <v>27</v>
      </c>
      <c r="C8" s="20" t="s">
        <v>33</v>
      </c>
      <c r="D8" s="20" t="s">
        <v>32</v>
      </c>
      <c r="E8" s="21" t="s">
        <v>51</v>
      </c>
      <c r="F8" s="21" t="s">
        <v>55</v>
      </c>
    </row>
    <row r="9" spans="1:7" ht="90.75" thickBot="1" x14ac:dyDescent="0.25">
      <c r="A9" s="100" t="s">
        <v>218</v>
      </c>
      <c r="B9" s="101" t="s">
        <v>245</v>
      </c>
      <c r="C9" s="101" t="s">
        <v>246</v>
      </c>
      <c r="D9" s="102"/>
      <c r="E9" s="102"/>
      <c r="F9" s="102" t="s">
        <v>14</v>
      </c>
      <c r="G9" s="119"/>
    </row>
    <row r="10" spans="1:7" ht="75.75" thickBot="1" x14ac:dyDescent="0.3">
      <c r="A10" s="103" t="s">
        <v>253</v>
      </c>
      <c r="B10" s="117" t="s">
        <v>259</v>
      </c>
      <c r="C10" s="117"/>
      <c r="D10" s="103"/>
      <c r="E10" s="104"/>
      <c r="F10" s="105" t="s">
        <v>14</v>
      </c>
      <c r="G10" s="120"/>
    </row>
    <row r="11" spans="1:7" ht="41.65" customHeight="1" thickBot="1" x14ac:dyDescent="0.3">
      <c r="A11" s="103" t="s">
        <v>254</v>
      </c>
      <c r="B11" s="117" t="s">
        <v>249</v>
      </c>
      <c r="C11" s="103"/>
      <c r="D11" s="103"/>
      <c r="E11" s="104"/>
      <c r="F11" s="116" t="s">
        <v>14</v>
      </c>
      <c r="G11" s="120"/>
    </row>
    <row r="12" spans="1:7" ht="81" customHeight="1" thickBot="1" x14ac:dyDescent="0.3">
      <c r="A12" s="103" t="s">
        <v>252</v>
      </c>
      <c r="B12" s="117" t="s">
        <v>247</v>
      </c>
      <c r="C12" s="117" t="s">
        <v>248</v>
      </c>
      <c r="D12" s="103"/>
      <c r="E12" s="104"/>
      <c r="F12" s="116" t="s">
        <v>14</v>
      </c>
      <c r="G12" s="120"/>
    </row>
    <row r="13" spans="1:7" ht="81" customHeight="1" thickBot="1" x14ac:dyDescent="0.3">
      <c r="A13" s="103" t="s">
        <v>251</v>
      </c>
      <c r="B13" s="117" t="s">
        <v>250</v>
      </c>
      <c r="C13" s="117" t="s">
        <v>261</v>
      </c>
      <c r="D13" s="103"/>
      <c r="E13" s="104"/>
      <c r="F13" s="116" t="s">
        <v>14</v>
      </c>
      <c r="G13" s="120"/>
    </row>
    <row r="14" spans="1:7" ht="81" customHeight="1" thickBot="1" x14ac:dyDescent="0.3">
      <c r="A14" s="103" t="s">
        <v>255</v>
      </c>
      <c r="B14" s="117" t="s">
        <v>256</v>
      </c>
      <c r="C14" s="117" t="s">
        <v>257</v>
      </c>
      <c r="D14" s="103"/>
      <c r="E14" s="104"/>
      <c r="F14" s="116" t="s">
        <v>28</v>
      </c>
      <c r="G14" s="120"/>
    </row>
    <row r="15" spans="1:7" ht="81" customHeight="1" thickBot="1" x14ac:dyDescent="0.3">
      <c r="A15" s="103" t="s">
        <v>262</v>
      </c>
      <c r="B15" s="117" t="s">
        <v>258</v>
      </c>
      <c r="C15" s="117" t="s">
        <v>260</v>
      </c>
      <c r="D15" s="103"/>
      <c r="E15" s="104"/>
      <c r="F15" s="116" t="s">
        <v>14</v>
      </c>
      <c r="G15" s="120"/>
    </row>
    <row r="16" spans="1:7" ht="105.75" thickBot="1" x14ac:dyDescent="0.3">
      <c r="A16" s="22" t="s">
        <v>219</v>
      </c>
      <c r="B16" s="22"/>
      <c r="C16" s="22"/>
      <c r="D16" s="22"/>
      <c r="E16" s="106" t="s">
        <v>220</v>
      </c>
      <c r="F16" s="107" t="s">
        <v>14</v>
      </c>
      <c r="G16" s="119"/>
    </row>
    <row r="17" spans="1:7" ht="60.75" thickBot="1" x14ac:dyDescent="0.3">
      <c r="A17" s="22" t="s">
        <v>219</v>
      </c>
      <c r="B17" s="108"/>
      <c r="C17" s="108"/>
      <c r="D17" s="108"/>
      <c r="E17" s="106" t="s">
        <v>263</v>
      </c>
      <c r="F17" s="107" t="s">
        <v>14</v>
      </c>
      <c r="G17" s="119"/>
    </row>
    <row r="18" spans="1:7" ht="15.75" thickBot="1" x14ac:dyDescent="0.25">
      <c r="A18" s="114"/>
      <c r="B18" s="15"/>
      <c r="C18" s="15"/>
      <c r="D18" s="15"/>
      <c r="E18" s="56"/>
      <c r="F18" s="115"/>
      <c r="G18" s="119"/>
    </row>
    <row r="19" spans="1:7" ht="15.75" thickBot="1" x14ac:dyDescent="0.25">
      <c r="A19" s="114"/>
      <c r="B19" s="15"/>
      <c r="C19" s="15"/>
      <c r="D19" s="15"/>
      <c r="E19" s="56"/>
      <c r="F19" s="115"/>
      <c r="G19" s="119"/>
    </row>
    <row r="20" spans="1:7" ht="15.75" thickBot="1" x14ac:dyDescent="0.25">
      <c r="A20" s="114"/>
      <c r="B20" s="15"/>
      <c r="C20" s="15"/>
      <c r="D20" s="15"/>
      <c r="E20" s="56"/>
      <c r="F20" s="115"/>
      <c r="G20" s="119"/>
    </row>
    <row r="21" spans="1:7" ht="15.75" thickBot="1" x14ac:dyDescent="0.25">
      <c r="A21" s="114"/>
      <c r="B21" s="15"/>
      <c r="C21" s="15"/>
      <c r="D21" s="15"/>
      <c r="E21" s="56"/>
      <c r="F21" s="115"/>
      <c r="G21" s="119"/>
    </row>
    <row r="22" spans="1:7" ht="15.75" thickBot="1" x14ac:dyDescent="0.25">
      <c r="A22" s="114"/>
      <c r="B22" s="15"/>
      <c r="C22" s="15"/>
      <c r="D22" s="15"/>
      <c r="E22" s="56"/>
      <c r="F22" s="115"/>
      <c r="G22" s="119"/>
    </row>
    <row r="23" spans="1:7" ht="15" thickBot="1" x14ac:dyDescent="0.25">
      <c r="A23" s="15"/>
      <c r="B23" s="15"/>
      <c r="C23" s="15"/>
      <c r="D23" s="15"/>
      <c r="E23" s="15"/>
      <c r="F23" s="15"/>
      <c r="G23" s="119"/>
    </row>
    <row r="24" spans="1:7" ht="15" x14ac:dyDescent="0.2">
      <c r="A24" s="6" t="s">
        <v>53</v>
      </c>
      <c r="B24" s="25"/>
      <c r="C24" s="26"/>
      <c r="D24" s="15"/>
      <c r="E24" s="15"/>
      <c r="F24" s="15"/>
    </row>
    <row r="25" spans="1:7" ht="38.25" x14ac:dyDescent="0.25">
      <c r="A25" s="27" t="s">
        <v>79</v>
      </c>
      <c r="B25" s="27" t="s">
        <v>267</v>
      </c>
      <c r="C25" s="3"/>
      <c r="D25" s="15"/>
      <c r="E25" s="15"/>
      <c r="F25" s="15"/>
    </row>
    <row r="26" spans="1:7" x14ac:dyDescent="0.2">
      <c r="A26" s="15"/>
      <c r="B26" s="15"/>
      <c r="C26" s="15"/>
      <c r="D26" s="15"/>
    </row>
    <row r="27" spans="1:7" x14ac:dyDescent="0.2">
      <c r="A27" s="15"/>
      <c r="B27" s="15"/>
      <c r="C27" s="15"/>
      <c r="D27" s="15"/>
    </row>
    <row r="28" spans="1:7" x14ac:dyDescent="0.2">
      <c r="A28" s="15"/>
      <c r="B28" s="15"/>
      <c r="C28" s="15"/>
      <c r="D28" s="15"/>
      <c r="E28" s="15"/>
      <c r="F28" s="15"/>
    </row>
    <row r="31" spans="1:7" x14ac:dyDescent="0.2">
      <c r="A31" s="28"/>
      <c r="B31" s="28"/>
    </row>
    <row r="32" spans="1:7" x14ac:dyDescent="0.2">
      <c r="A32" s="28"/>
      <c r="B32" s="28"/>
    </row>
  </sheetData>
  <mergeCells count="1">
    <mergeCell ref="B7:D7"/>
  </mergeCells>
  <hyperlinks>
    <hyperlink ref="B9" r:id="rId1" xr:uid="{DF1C0F39-52AC-4618-8E8B-9F270BA495C6}"/>
    <hyperlink ref="E16" r:id="rId2" xr:uid="{1FC69791-3042-478C-85D9-E05FD026360D}"/>
    <hyperlink ref="C9" r:id="rId3" xr:uid="{D9E3B04D-F30A-4CED-9602-2A646B195718}"/>
    <hyperlink ref="B12" r:id="rId4" xr:uid="{B777D788-331D-4C4C-A36A-EE954F3614E2}"/>
    <hyperlink ref="C12" r:id="rId5" xr:uid="{D29D3E07-301F-45A8-97B8-F22818BC5839}"/>
    <hyperlink ref="B11" r:id="rId6" xr:uid="{809F051B-3FDE-4013-AF5E-664F19EA9F5B}"/>
    <hyperlink ref="B13" r:id="rId7" xr:uid="{76E9C562-5E7A-483B-BDC5-86D6AEBCDFF5}"/>
    <hyperlink ref="B14" r:id="rId8" xr:uid="{A835FEFC-42A3-4357-958E-6200A012E557}"/>
    <hyperlink ref="C14" r:id="rId9" xr:uid="{986C3313-30C3-4A05-853F-3CA6BDA34EA6}"/>
    <hyperlink ref="B15" r:id="rId10" xr:uid="{72EA9420-2EEB-4586-977C-C7A0515CECB3}"/>
    <hyperlink ref="B10" r:id="rId11" xr:uid="{40383250-177B-4250-B739-2207CE351ECA}"/>
    <hyperlink ref="C13" r:id="rId12" xr:uid="{5EA23F26-A7D1-4F79-8B7E-8237019FB552}"/>
    <hyperlink ref="E17" r:id="rId13" xr:uid="{F4F7393D-851F-4C6A-8840-A564C1D6CE0B}"/>
  </hyperlinks>
  <pageMargins left="0.7" right="0.7" top="0.75" bottom="0.75" header="0.3" footer="0.3"/>
  <pageSetup paperSize="9" scale="94" orientation="landscape" horizontalDpi="4294967293" r:id="rId14"/>
  <legacy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39"/>
  <sheetViews>
    <sheetView topLeftCell="A25" zoomScale="115" zoomScaleNormal="115" workbookViewId="0">
      <selection activeCell="B6" sqref="B6:D6"/>
    </sheetView>
  </sheetViews>
  <sheetFormatPr defaultColWidth="8.7109375" defaultRowHeight="15" x14ac:dyDescent="0.25"/>
  <cols>
    <col min="1" max="1" width="27.140625" customWidth="1"/>
    <col min="2" max="2" width="12.140625" customWidth="1"/>
    <col min="3" max="3" width="12.5703125" customWidth="1"/>
    <col min="4" max="4" width="12.28515625" customWidth="1"/>
    <col min="5" max="5" width="13.5703125" customWidth="1"/>
    <col min="6" max="6" width="10.7109375" customWidth="1"/>
    <col min="7" max="7" width="14.85546875" customWidth="1"/>
    <col min="8" max="8" width="11.28515625" customWidth="1"/>
    <col min="9" max="9" width="11" customWidth="1"/>
    <col min="10" max="10" width="13.7109375" customWidth="1"/>
    <col min="11" max="12" width="13.140625" customWidth="1"/>
    <col min="13" max="13" width="14.85546875" customWidth="1"/>
  </cols>
  <sheetData>
    <row r="1" spans="1:16" ht="15.75" x14ac:dyDescent="0.25">
      <c r="A1" s="4" t="s">
        <v>140</v>
      </c>
    </row>
    <row r="2" spans="1:16" x14ac:dyDescent="0.25">
      <c r="A2" s="5" t="s">
        <v>141</v>
      </c>
    </row>
    <row r="3" spans="1:16" x14ac:dyDescent="0.25">
      <c r="A3" s="5" t="s">
        <v>142</v>
      </c>
    </row>
    <row r="4" spans="1:16" s="7" customFormat="1" ht="15.6" customHeight="1" x14ac:dyDescent="0.25">
      <c r="A4" s="6" t="s">
        <v>186</v>
      </c>
    </row>
    <row r="5" spans="1:16" x14ac:dyDescent="0.25">
      <c r="A5" s="8" t="s">
        <v>53</v>
      </c>
      <c r="B5" s="9"/>
      <c r="C5" s="228"/>
      <c r="D5" s="228"/>
    </row>
    <row r="6" spans="1:16" ht="51.95" customHeight="1" x14ac:dyDescent="0.25">
      <c r="A6" s="10" t="s">
        <v>186</v>
      </c>
      <c r="B6" s="227" t="s">
        <v>222</v>
      </c>
      <c r="C6" s="227"/>
      <c r="D6" s="227"/>
    </row>
    <row r="8" spans="1:16" x14ac:dyDescent="0.25">
      <c r="A8" s="229" t="s">
        <v>174</v>
      </c>
      <c r="B8" s="230"/>
      <c r="C8" s="230"/>
      <c r="D8" s="230"/>
      <c r="E8" s="230"/>
      <c r="F8" s="80"/>
      <c r="G8" s="81"/>
      <c r="H8" s="84"/>
      <c r="I8" s="229" t="s">
        <v>175</v>
      </c>
      <c r="J8" s="230"/>
      <c r="K8" s="230"/>
      <c r="L8" s="230"/>
      <c r="M8" s="230"/>
      <c r="N8" s="230"/>
      <c r="O8" s="80"/>
      <c r="P8" s="81"/>
    </row>
    <row r="9" spans="1:16" x14ac:dyDescent="0.25">
      <c r="A9" s="68"/>
      <c r="G9" s="11"/>
      <c r="I9" s="68"/>
      <c r="P9" s="11"/>
    </row>
    <row r="10" spans="1:16" x14ac:dyDescent="0.25">
      <c r="A10" s="68"/>
      <c r="G10" s="11"/>
      <c r="I10" s="68"/>
      <c r="P10" s="11"/>
    </row>
    <row r="11" spans="1:16" x14ac:dyDescent="0.25">
      <c r="A11" s="68"/>
      <c r="G11" s="11"/>
      <c r="I11" s="68"/>
      <c r="P11" s="11"/>
    </row>
    <row r="12" spans="1:16" x14ac:dyDescent="0.25">
      <c r="A12" s="68"/>
      <c r="G12" s="11"/>
      <c r="I12" s="68"/>
      <c r="P12" s="11"/>
    </row>
    <row r="13" spans="1:16" x14ac:dyDescent="0.25">
      <c r="A13" s="68"/>
      <c r="G13" s="11"/>
      <c r="I13" s="68"/>
      <c r="P13" s="11"/>
    </row>
    <row r="14" spans="1:16" x14ac:dyDescent="0.25">
      <c r="A14" s="68"/>
      <c r="G14" s="11"/>
      <c r="I14" s="68"/>
      <c r="P14" s="11"/>
    </row>
    <row r="15" spans="1:16" x14ac:dyDescent="0.25">
      <c r="A15" s="68"/>
      <c r="G15" s="11"/>
      <c r="I15" s="68"/>
      <c r="P15" s="11"/>
    </row>
    <row r="16" spans="1:16" x14ac:dyDescent="0.25">
      <c r="A16" s="68"/>
      <c r="G16" s="11"/>
      <c r="I16" s="68"/>
      <c r="P16" s="11"/>
    </row>
    <row r="17" spans="1:16" x14ac:dyDescent="0.25">
      <c r="A17" s="68"/>
      <c r="G17" s="11"/>
      <c r="I17" s="68"/>
      <c r="P17" s="11"/>
    </row>
    <row r="18" spans="1:16" x14ac:dyDescent="0.25">
      <c r="A18" s="68"/>
      <c r="G18" s="11"/>
      <c r="I18" s="68"/>
      <c r="P18" s="11"/>
    </row>
    <row r="19" spans="1:16" x14ac:dyDescent="0.25">
      <c r="A19" s="68"/>
      <c r="G19" s="11"/>
      <c r="I19" s="68"/>
      <c r="P19" s="11"/>
    </row>
    <row r="20" spans="1:16" x14ac:dyDescent="0.25">
      <c r="A20" s="68"/>
      <c r="G20" s="11"/>
      <c r="I20" s="68"/>
      <c r="P20" s="11"/>
    </row>
    <row r="21" spans="1:16" x14ac:dyDescent="0.25">
      <c r="A21" s="68"/>
      <c r="G21" s="11"/>
      <c r="I21" s="68"/>
      <c r="P21" s="11"/>
    </row>
    <row r="22" spans="1:16" x14ac:dyDescent="0.25">
      <c r="A22" s="73"/>
      <c r="B22" s="74"/>
      <c r="C22" s="74"/>
      <c r="D22" s="74"/>
      <c r="E22" s="74"/>
      <c r="F22" s="74"/>
      <c r="G22" s="75"/>
      <c r="I22" s="73"/>
      <c r="J22" s="74"/>
      <c r="K22" s="74"/>
      <c r="L22" s="74"/>
      <c r="M22" s="74"/>
      <c r="N22" s="74"/>
      <c r="O22" s="74"/>
      <c r="P22" s="75"/>
    </row>
    <row r="25" spans="1:16" s="7" customFormat="1" ht="15.6" customHeight="1" x14ac:dyDescent="0.25">
      <c r="A25" s="6" t="s">
        <v>148</v>
      </c>
    </row>
    <row r="26" spans="1:16" x14ac:dyDescent="0.25">
      <c r="A26" s="8" t="s">
        <v>53</v>
      </c>
      <c r="B26" s="228"/>
      <c r="C26" s="228"/>
      <c r="D26" s="228"/>
    </row>
    <row r="27" spans="1:16" ht="86.25" customHeight="1" x14ac:dyDescent="0.25">
      <c r="A27" s="10" t="s">
        <v>148</v>
      </c>
      <c r="B27" s="227" t="s">
        <v>367</v>
      </c>
      <c r="C27" s="227"/>
      <c r="D27" s="227"/>
    </row>
    <row r="29" spans="1:16" ht="39" x14ac:dyDescent="0.25">
      <c r="A29" s="69" t="s">
        <v>147</v>
      </c>
      <c r="B29" s="70" t="s">
        <v>149</v>
      </c>
      <c r="C29" s="71" t="s">
        <v>150</v>
      </c>
      <c r="D29" s="72" t="s">
        <v>180</v>
      </c>
      <c r="E29" s="70" t="s">
        <v>151</v>
      </c>
      <c r="F29" s="71" t="s">
        <v>152</v>
      </c>
      <c r="G29" s="72" t="s">
        <v>176</v>
      </c>
      <c r="H29" s="70" t="s">
        <v>153</v>
      </c>
      <c r="I29" s="71" t="s">
        <v>154</v>
      </c>
      <c r="J29" s="72" t="s">
        <v>177</v>
      </c>
      <c r="K29" s="70" t="s">
        <v>155</v>
      </c>
      <c r="L29" s="71" t="s">
        <v>156</v>
      </c>
      <c r="M29" s="72" t="s">
        <v>178</v>
      </c>
    </row>
    <row r="30" spans="1:16" s="79" customFormat="1" ht="45" x14ac:dyDescent="0.25">
      <c r="A30" s="109" t="s">
        <v>221</v>
      </c>
      <c r="B30" s="110">
        <v>431</v>
      </c>
      <c r="C30" s="15">
        <v>462</v>
      </c>
      <c r="D30" s="111">
        <f>ROUND(((C30-B30)/B30),2)</f>
        <v>7.0000000000000007E-2</v>
      </c>
      <c r="E30" s="3">
        <v>776</v>
      </c>
      <c r="F30" s="112">
        <v>844</v>
      </c>
      <c r="G30" s="111">
        <f>ROUND(((F30-E30)/E30),2)</f>
        <v>0.09</v>
      </c>
      <c r="H30" s="110">
        <v>624</v>
      </c>
      <c r="I30" s="15">
        <v>682</v>
      </c>
      <c r="J30" s="111">
        <f>ROUND(((I30-H30)/H30),2)</f>
        <v>0.09</v>
      </c>
      <c r="K30" s="113" t="s">
        <v>285</v>
      </c>
      <c r="L30" s="111">
        <v>0.36359999999999998</v>
      </c>
      <c r="M30" s="111">
        <f>ROUND(((L30-K30)/K30),2)</f>
        <v>0.23</v>
      </c>
    </row>
    <row r="31" spans="1:16" x14ac:dyDescent="0.25">
      <c r="A31" s="76"/>
      <c r="B31" s="76"/>
      <c r="C31" s="77"/>
      <c r="D31" s="78"/>
      <c r="E31" s="76"/>
      <c r="F31" s="77"/>
      <c r="G31" s="78"/>
      <c r="H31" s="76"/>
      <c r="I31" s="77"/>
      <c r="J31" s="78"/>
      <c r="K31" s="76"/>
      <c r="L31" s="77"/>
      <c r="M31" s="78"/>
    </row>
    <row r="32" spans="1:16" x14ac:dyDescent="0.25">
      <c r="A32" s="83" t="s">
        <v>179</v>
      </c>
    </row>
    <row r="35" spans="1:4" x14ac:dyDescent="0.25">
      <c r="A35" s="6" t="s">
        <v>185</v>
      </c>
      <c r="B35" s="6"/>
    </row>
    <row r="36" spans="1:4" x14ac:dyDescent="0.25">
      <c r="A36" s="82" t="s">
        <v>143</v>
      </c>
      <c r="B36" s="82" t="s">
        <v>181</v>
      </c>
      <c r="C36" s="82"/>
      <c r="D36" s="82"/>
    </row>
    <row r="37" spans="1:4" x14ac:dyDescent="0.25">
      <c r="A37" s="82" t="s">
        <v>144</v>
      </c>
      <c r="B37" s="82" t="s">
        <v>182</v>
      </c>
      <c r="C37" s="82"/>
      <c r="D37" s="82"/>
    </row>
    <row r="38" spans="1:4" x14ac:dyDescent="0.25">
      <c r="A38" s="82" t="s">
        <v>145</v>
      </c>
      <c r="B38" s="82" t="s">
        <v>183</v>
      </c>
      <c r="C38" s="82"/>
      <c r="D38" s="82"/>
    </row>
    <row r="39" spans="1:4" x14ac:dyDescent="0.25">
      <c r="A39" s="82" t="s">
        <v>146</v>
      </c>
      <c r="B39" s="82" t="s">
        <v>184</v>
      </c>
      <c r="C39" s="82"/>
      <c r="D39" s="82"/>
    </row>
  </sheetData>
  <mergeCells count="6">
    <mergeCell ref="B27:D27"/>
    <mergeCell ref="C5:D5"/>
    <mergeCell ref="B26:D26"/>
    <mergeCell ref="A8:E8"/>
    <mergeCell ref="I8:N8"/>
    <mergeCell ref="B6:D6"/>
  </mergeCells>
  <hyperlinks>
    <hyperlink ref="A30" r:id="rId1" xr:uid="{D37B58AE-5E6A-4F78-9376-BC46A57E4FD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Altobelli</dc:creator>
  <cp:lastModifiedBy>Alessandra Giorgetti</cp:lastModifiedBy>
  <cp:lastPrinted>2020-06-15T08:28:46Z</cp:lastPrinted>
  <dcterms:created xsi:type="dcterms:W3CDTF">2018-04-24T06:01:14Z</dcterms:created>
  <dcterms:modified xsi:type="dcterms:W3CDTF">2025-05-05T15:24:45Z</dcterms:modified>
</cp:coreProperties>
</file>